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21\Liv og pension\"/>
    </mc:Choice>
  </mc:AlternateContent>
  <workbookProtection workbookPassword="BF77" lockStructure="1"/>
  <bookViews>
    <workbookView xWindow="480" yWindow="120" windowWidth="18960" windowHeight="5880" tabRatio="847" firstSheet="2" activeTab="2"/>
  </bookViews>
  <sheets>
    <sheet name="LIVTPK sektor" sheetId="7" state="hidden" r:id="rId1"/>
    <sheet name="FPK sektor" sheetId="8" state="hidden" r:id="rId2"/>
    <sheet name="Indholdsfortegnelse" sheetId="37" r:id="rId3"/>
    <sheet name="Tabel 1.1" sheetId="1" r:id="rId4"/>
    <sheet name="Tabel 1.2" sheetId="2" r:id="rId5"/>
    <sheet name="Tabel 1.3" sheetId="11" r:id="rId6"/>
    <sheet name="Tabel 1.4" sheetId="13" r:id="rId7"/>
    <sheet name="Tabel 1.5" sheetId="16" r:id="rId8"/>
    <sheet name="Tabel 1.6" sheetId="14" r:id="rId9"/>
    <sheet name="Tabel 1.7" sheetId="15" r:id="rId10"/>
    <sheet name="Tabel 1.8" sheetId="9" r:id="rId11"/>
    <sheet name="Tabel 2.1" sheetId="17" r:id="rId12"/>
    <sheet name="Tabel 2.2" sheetId="18" r:id="rId13"/>
    <sheet name="Tabel 2.3" sheetId="19" r:id="rId14"/>
    <sheet name="Tabel 2.4" sheetId="20" r:id="rId15"/>
    <sheet name="Tabel 2.5" sheetId="21" r:id="rId16"/>
    <sheet name="Tabel 2.6" sheetId="22" r:id="rId17"/>
    <sheet name="Tabel 2.7" sheetId="23" r:id="rId18"/>
    <sheet name="Tabel 2.8" sheetId="24" r:id="rId19"/>
    <sheet name="Tabel 3.1" sheetId="25" r:id="rId20"/>
    <sheet name="Tabel 3.2" sheetId="26" r:id="rId21"/>
    <sheet name="Tabel 3.3" sheetId="28" r:id="rId22"/>
    <sheet name="Tabel 3.4" sheetId="29" r:id="rId23"/>
    <sheet name="Tabel 3.5" sheetId="27" r:id="rId24"/>
    <sheet name="Tabel 3.6" sheetId="30" r:id="rId25"/>
    <sheet name="Tabel 4.1" sheetId="31" r:id="rId26"/>
    <sheet name="Tabel 4.2" sheetId="32" r:id="rId27"/>
    <sheet name="Tabel 4.3" sheetId="33" r:id="rId28"/>
    <sheet name="Tabel 5.1" sheetId="34" r:id="rId29"/>
    <sheet name="Tabel 5.2" sheetId="35" r:id="rId30"/>
    <sheet name="Tabel 5.3" sheetId="36" r:id="rId31"/>
    <sheet name="Bilag 6.1" sheetId="40" r:id="rId32"/>
    <sheet name="LIV data" sheetId="5" state="hidden" r:id="rId33"/>
    <sheet name="TPK data" sheetId="6" state="hidden" r:id="rId34"/>
  </sheets>
  <definedNames>
    <definedName name="Fpk">'FPK sektor'!$1:$2</definedName>
    <definedName name="Fpk_var">'FPK sektor'!$1:$1</definedName>
    <definedName name="LivData">'LIV data'!$1:$19</definedName>
    <definedName name="LivNavn">'LIV data'!$C:$C</definedName>
    <definedName name="LivTpk">'LIVTPK sektor'!$1:$3</definedName>
    <definedName name="LivTpk_var">'LIVTPK sektor'!$1:$1</definedName>
    <definedName name="LivVar">'LIV data'!$1:$1</definedName>
    <definedName name="TpkData">'TPK data'!$A$1:$FR$14</definedName>
    <definedName name="TpkNavn">'TPK data'!$C:$C</definedName>
    <definedName name="TpkVar">'TPK data'!$1:$1</definedName>
    <definedName name="_xlnm.Print_Area" localSheetId="31">'Bilag 6.1'!$A$2:$B$60</definedName>
    <definedName name="_xlnm.Print_Area" localSheetId="2">Indholdsfortegnelse!$B$1:$D$47</definedName>
    <definedName name="_xlnm.Print_Area" localSheetId="3">'Tabel 1.1'!$C$4:$E$63</definedName>
    <definedName name="_xlnm.Print_Area" localSheetId="4">'Tabel 1.2'!$C$4:$E$107</definedName>
    <definedName name="_xlnm.Print_Area" localSheetId="5">'Tabel 1.3'!$E$4:$L$21</definedName>
    <definedName name="_xlnm.Print_Area" localSheetId="6">'Tabel 1.4'!$C$3:$E$36</definedName>
    <definedName name="_xlnm.Print_Area" localSheetId="7">'Tabel 1.5'!$C$3:$E$33</definedName>
    <definedName name="_xlnm.Print_Area" localSheetId="8">'Tabel 1.6'!$C$3:$E$17</definedName>
    <definedName name="_xlnm.Print_Area" localSheetId="9">'Tabel 1.7'!$C$3:$E$25</definedName>
    <definedName name="_xlnm.Print_Area" localSheetId="10">'Tabel 1.8'!$B$3:$K$16</definedName>
    <definedName name="_xlnm.Print_Area" localSheetId="11">'Tabel 2.1'!$C$3:$E$63</definedName>
    <definedName name="_xlnm.Print_Area" localSheetId="12">'Tabel 2.2'!$C$3:$E$107</definedName>
    <definedName name="_xlnm.Print_Area" localSheetId="13">'Tabel 2.3'!$E$3:$L$21</definedName>
    <definedName name="_xlnm.Print_Area" localSheetId="14">'Tabel 2.4'!$C$3:$E$36</definedName>
    <definedName name="_xlnm.Print_Area" localSheetId="15">'Tabel 2.5'!$C$3:$E$33</definedName>
    <definedName name="_xlnm.Print_Area" localSheetId="16">'Tabel 2.6'!$C$3:$E$17</definedName>
    <definedName name="_xlnm.Print_Area" localSheetId="17">'Tabel 2.7'!$C$3:$E$25</definedName>
    <definedName name="_xlnm.Print_Area" localSheetId="18">'Tabel 2.8'!$B$3:$K$16</definedName>
    <definedName name="_xlnm.Print_Area" localSheetId="19">'Tabel 3.1'!$C$3:$E$43</definedName>
    <definedName name="_xlnm.Print_Area" localSheetId="20">'Tabel 3.2'!$C$3:$E$75</definedName>
    <definedName name="_xlnm.Print_Area" localSheetId="21">'Tabel 3.3'!$C$3:$E$23</definedName>
    <definedName name="_xlnm.Print_Area" localSheetId="22">'Tabel 3.4'!$B$3:$F$25</definedName>
    <definedName name="_xlnm.Print_Area" localSheetId="23">'Tabel 3.5'!$B$3:$L$13</definedName>
    <definedName name="_xlnm.Print_Area" localSheetId="24">'Tabel 3.6'!$A$2:$C$14</definedName>
    <definedName name="_xlnm.Print_Area" localSheetId="25">'Tabel 4.1'!$C$3:$E$66</definedName>
    <definedName name="_xlnm.Print_Area" localSheetId="26">'Tabel 4.2'!$C$3:$E$110</definedName>
    <definedName name="_xlnm.Print_Area" localSheetId="27">'Tabel 4.3'!$C$3:$E$28</definedName>
    <definedName name="_xlnm.Print_Area" localSheetId="28">'Tabel 5.1'!$C$3:$E$66</definedName>
    <definedName name="_xlnm.Print_Area" localSheetId="29">'Tabel 5.2'!$C$3:$E$110</definedName>
    <definedName name="_xlnm.Print_Area" localSheetId="30">'Tabel 5.3'!$C$3:$E$28</definedName>
  </definedNames>
  <calcPr calcId="162913"/>
</workbook>
</file>

<file path=xl/calcChain.xml><?xml version="1.0" encoding="utf-8"?>
<calcChain xmlns="http://schemas.openxmlformats.org/spreadsheetml/2006/main">
  <c r="E10" i="34" l="1"/>
  <c r="E23" i="36" l="1"/>
  <c r="E14" i="36"/>
  <c r="D5" i="34"/>
  <c r="E12" i="34"/>
  <c r="D5" i="31"/>
  <c r="E28" i="36" l="1"/>
  <c r="E27" i="36"/>
  <c r="E26" i="36"/>
  <c r="E25" i="36"/>
  <c r="E24" i="36"/>
  <c r="E22" i="36"/>
  <c r="E21" i="36"/>
  <c r="E20" i="36"/>
  <c r="E19" i="36"/>
  <c r="E18" i="36"/>
  <c r="E17" i="36"/>
  <c r="E16" i="36"/>
  <c r="E15" i="36"/>
  <c r="E13" i="36"/>
  <c r="E12" i="36"/>
  <c r="E11" i="36"/>
  <c r="E10" i="36"/>
  <c r="D5" i="36"/>
  <c r="E110" i="35" l="1"/>
  <c r="E109" i="35"/>
  <c r="E106" i="35"/>
  <c r="E105" i="35"/>
  <c r="E102" i="35"/>
  <c r="E101" i="35"/>
  <c r="E98" i="35"/>
  <c r="E97" i="35"/>
  <c r="E94" i="35"/>
  <c r="E93" i="35"/>
  <c r="E90" i="35"/>
  <c r="E89" i="35"/>
  <c r="E86" i="35"/>
  <c r="E85" i="35"/>
  <c r="E82" i="35"/>
  <c r="E81" i="35"/>
  <c r="E78" i="35"/>
  <c r="E77" i="35"/>
  <c r="E74" i="35"/>
  <c r="E73" i="35"/>
  <c r="E70" i="35"/>
  <c r="E69" i="35"/>
  <c r="E66" i="35"/>
  <c r="E65" i="35"/>
  <c r="E62" i="35"/>
  <c r="E61" i="35"/>
  <c r="E58" i="35"/>
  <c r="E55" i="35"/>
  <c r="E52" i="35"/>
  <c r="E51" i="35"/>
  <c r="E48" i="35"/>
  <c r="E47" i="35"/>
  <c r="E44" i="35"/>
  <c r="E43" i="35"/>
  <c r="E40" i="35"/>
  <c r="E39" i="35"/>
  <c r="E36" i="35"/>
  <c r="E35" i="35"/>
  <c r="E32" i="35"/>
  <c r="E31" i="35"/>
  <c r="E28" i="35"/>
  <c r="E27" i="35"/>
  <c r="E24" i="35"/>
  <c r="E23" i="35"/>
  <c r="E20" i="35"/>
  <c r="E19" i="35"/>
  <c r="E16" i="35"/>
  <c r="E15" i="35"/>
  <c r="E12" i="35"/>
  <c r="E11" i="35"/>
  <c r="D5" i="35"/>
  <c r="E66" i="34"/>
  <c r="E65" i="34"/>
  <c r="E64" i="34"/>
  <c r="E63" i="34"/>
  <c r="E62" i="34"/>
  <c r="E61" i="34"/>
  <c r="E60" i="34"/>
  <c r="E59" i="34"/>
  <c r="E58" i="34"/>
  <c r="E57" i="34"/>
  <c r="E56" i="34"/>
  <c r="E55" i="34"/>
  <c r="E54" i="34"/>
  <c r="E53" i="34"/>
  <c r="E52" i="34"/>
  <c r="E51" i="34"/>
  <c r="E50" i="34"/>
  <c r="E49" i="34"/>
  <c r="E48" i="34"/>
  <c r="E47" i="34"/>
  <c r="E44" i="34"/>
  <c r="E43" i="34"/>
  <c r="E42" i="34"/>
  <c r="E41" i="34"/>
  <c r="E40" i="34"/>
  <c r="E39" i="34"/>
  <c r="E38" i="34"/>
  <c r="E37" i="34"/>
  <c r="E36" i="34"/>
  <c r="E35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1" i="34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110" i="35"/>
  <c r="B109" i="35"/>
  <c r="B108" i="35"/>
  <c r="E108" i="35" s="1"/>
  <c r="B107" i="35"/>
  <c r="E107" i="35" s="1"/>
  <c r="B106" i="35"/>
  <c r="B105" i="35"/>
  <c r="B104" i="35"/>
  <c r="E104" i="35" s="1"/>
  <c r="B103" i="35"/>
  <c r="E103" i="35" s="1"/>
  <c r="B102" i="35"/>
  <c r="B101" i="35"/>
  <c r="B100" i="35"/>
  <c r="E100" i="35" s="1"/>
  <c r="B99" i="35"/>
  <c r="E99" i="35" s="1"/>
  <c r="B98" i="35"/>
  <c r="B97" i="35"/>
  <c r="B96" i="35"/>
  <c r="E96" i="35" s="1"/>
  <c r="B95" i="35"/>
  <c r="E95" i="35" s="1"/>
  <c r="B94" i="35"/>
  <c r="B93" i="35"/>
  <c r="B92" i="35"/>
  <c r="E92" i="35" s="1"/>
  <c r="B91" i="35"/>
  <c r="E91" i="35" s="1"/>
  <c r="B90" i="35"/>
  <c r="B89" i="35"/>
  <c r="B88" i="35"/>
  <c r="E88" i="35" s="1"/>
  <c r="B87" i="35"/>
  <c r="E87" i="35" s="1"/>
  <c r="B86" i="35"/>
  <c r="B85" i="35"/>
  <c r="B84" i="35"/>
  <c r="E84" i="35" s="1"/>
  <c r="B83" i="35"/>
  <c r="E83" i="35" s="1"/>
  <c r="B82" i="35"/>
  <c r="B81" i="35"/>
  <c r="B80" i="35"/>
  <c r="E80" i="35" s="1"/>
  <c r="B79" i="35"/>
  <c r="E79" i="35" s="1"/>
  <c r="B78" i="35"/>
  <c r="B77" i="35"/>
  <c r="B76" i="35"/>
  <c r="E76" i="35" s="1"/>
  <c r="B75" i="35"/>
  <c r="E75" i="35" s="1"/>
  <c r="B74" i="35"/>
  <c r="B73" i="35"/>
  <c r="B72" i="35"/>
  <c r="E72" i="35" s="1"/>
  <c r="B71" i="35"/>
  <c r="E71" i="35" s="1"/>
  <c r="B70" i="35"/>
  <c r="B69" i="35"/>
  <c r="B68" i="35"/>
  <c r="E68" i="35" s="1"/>
  <c r="B67" i="35"/>
  <c r="E67" i="35" s="1"/>
  <c r="B66" i="35"/>
  <c r="B65" i="35"/>
  <c r="B64" i="35"/>
  <c r="E64" i="35" s="1"/>
  <c r="B63" i="35"/>
  <c r="E63" i="35" s="1"/>
  <c r="B62" i="35"/>
  <c r="B61" i="35"/>
  <c r="B60" i="35"/>
  <c r="E60" i="35" s="1"/>
  <c r="B59" i="35"/>
  <c r="E59" i="35" s="1"/>
  <c r="B58" i="35"/>
  <c r="B55" i="35"/>
  <c r="B54" i="35"/>
  <c r="E54" i="35" s="1"/>
  <c r="B53" i="35"/>
  <c r="E53" i="35" s="1"/>
  <c r="B52" i="35"/>
  <c r="B51" i="35"/>
  <c r="B50" i="35"/>
  <c r="E50" i="35" s="1"/>
  <c r="B49" i="35"/>
  <c r="E49" i="35" s="1"/>
  <c r="B48" i="35"/>
  <c r="B47" i="35"/>
  <c r="B46" i="35"/>
  <c r="E46" i="35" s="1"/>
  <c r="B45" i="35"/>
  <c r="E45" i="35" s="1"/>
  <c r="B44" i="35"/>
  <c r="B43" i="35"/>
  <c r="B42" i="35"/>
  <c r="E42" i="35" s="1"/>
  <c r="B41" i="35"/>
  <c r="E41" i="35" s="1"/>
  <c r="B40" i="35"/>
  <c r="B39" i="35"/>
  <c r="B38" i="35"/>
  <c r="E38" i="35" s="1"/>
  <c r="B37" i="35"/>
  <c r="E37" i="35" s="1"/>
  <c r="B36" i="35"/>
  <c r="B35" i="35"/>
  <c r="B34" i="35"/>
  <c r="E34" i="35" s="1"/>
  <c r="B33" i="35"/>
  <c r="E33" i="35" s="1"/>
  <c r="B32" i="35"/>
  <c r="B31" i="35"/>
  <c r="B30" i="35"/>
  <c r="E30" i="35" s="1"/>
  <c r="B29" i="35"/>
  <c r="E29" i="35" s="1"/>
  <c r="B28" i="35"/>
  <c r="B27" i="35"/>
  <c r="B26" i="35"/>
  <c r="E26" i="35" s="1"/>
  <c r="B25" i="35"/>
  <c r="E25" i="35" s="1"/>
  <c r="B24" i="35"/>
  <c r="B23" i="35"/>
  <c r="B22" i="35"/>
  <c r="E22" i="35" s="1"/>
  <c r="B21" i="35"/>
  <c r="E21" i="35" s="1"/>
  <c r="B20" i="35"/>
  <c r="B19" i="35"/>
  <c r="B18" i="35"/>
  <c r="E18" i="35" s="1"/>
  <c r="B17" i="35"/>
  <c r="E17" i="35" s="1"/>
  <c r="B16" i="35"/>
  <c r="B15" i="35"/>
  <c r="B14" i="35"/>
  <c r="E14" i="35" s="1"/>
  <c r="B13" i="35"/>
  <c r="E13" i="35" s="1"/>
  <c r="B12" i="35"/>
  <c r="B11" i="35"/>
  <c r="B66" i="34"/>
  <c r="B65" i="34"/>
  <c r="B64" i="34"/>
  <c r="B63" i="34"/>
  <c r="B62" i="34"/>
  <c r="B61" i="34"/>
  <c r="B60" i="34"/>
  <c r="B59" i="34"/>
  <c r="B58" i="34"/>
  <c r="B57" i="34"/>
  <c r="B56" i="34"/>
  <c r="B55" i="34"/>
  <c r="B54" i="34"/>
  <c r="B53" i="34"/>
  <c r="B52" i="34"/>
  <c r="B51" i="34"/>
  <c r="B50" i="34"/>
  <c r="B49" i="34"/>
  <c r="B48" i="34"/>
  <c r="B47" i="34"/>
  <c r="B44" i="34"/>
  <c r="B43" i="34"/>
  <c r="B42" i="34"/>
  <c r="B41" i="34"/>
  <c r="B40" i="34"/>
  <c r="B39" i="34"/>
  <c r="B38" i="34"/>
  <c r="B37" i="34"/>
  <c r="B36" i="34"/>
  <c r="B35" i="34"/>
  <c r="B34" i="34"/>
  <c r="B33" i="34"/>
  <c r="B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B13" i="34"/>
  <c r="B12" i="34"/>
  <c r="B11" i="34"/>
  <c r="B10" i="34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D5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10" i="33"/>
  <c r="E110" i="32"/>
  <c r="E109" i="32"/>
  <c r="E108" i="32"/>
  <c r="E107" i="32"/>
  <c r="E106" i="32"/>
  <c r="E105" i="32"/>
  <c r="E104" i="32"/>
  <c r="E103" i="32"/>
  <c r="E102" i="32"/>
  <c r="E101" i="32"/>
  <c r="E100" i="32"/>
  <c r="E99" i="32"/>
  <c r="E98" i="32"/>
  <c r="E97" i="32"/>
  <c r="E96" i="32"/>
  <c r="E95" i="32"/>
  <c r="E94" i="32"/>
  <c r="E93" i="32"/>
  <c r="E92" i="32"/>
  <c r="E91" i="32"/>
  <c r="E90" i="32"/>
  <c r="E89" i="32"/>
  <c r="E88" i="32"/>
  <c r="E87" i="32"/>
  <c r="E86" i="32"/>
  <c r="E85" i="32"/>
  <c r="E84" i="32"/>
  <c r="E83" i="32"/>
  <c r="E82" i="32"/>
  <c r="E81" i="32"/>
  <c r="E80" i="32"/>
  <c r="E79" i="32"/>
  <c r="E78" i="32"/>
  <c r="E77" i="32"/>
  <c r="E76" i="32"/>
  <c r="E75" i="32"/>
  <c r="E74" i="32"/>
  <c r="E73" i="32"/>
  <c r="E72" i="32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D5" i="32"/>
  <c r="B110" i="32"/>
  <c r="B109" i="32"/>
  <c r="B108" i="32"/>
  <c r="B107" i="32"/>
  <c r="B106" i="32"/>
  <c r="B105" i="32"/>
  <c r="B104" i="32"/>
  <c r="B103" i="32"/>
  <c r="B102" i="32"/>
  <c r="B101" i="32"/>
  <c r="B100" i="32"/>
  <c r="B99" i="32"/>
  <c r="B98" i="32"/>
  <c r="B97" i="32"/>
  <c r="B96" i="32"/>
  <c r="B95" i="32"/>
  <c r="B94" i="32"/>
  <c r="B93" i="32"/>
  <c r="B92" i="32"/>
  <c r="B91" i="32"/>
  <c r="B90" i="32"/>
  <c r="B89" i="32"/>
  <c r="B88" i="32"/>
  <c r="B87" i="32"/>
  <c r="B86" i="32"/>
  <c r="B85" i="32"/>
  <c r="B84" i="32"/>
  <c r="B83" i="32"/>
  <c r="B82" i="32"/>
  <c r="B81" i="32"/>
  <c r="B80" i="32"/>
  <c r="B79" i="32"/>
  <c r="B78" i="32"/>
  <c r="B77" i="32"/>
  <c r="B76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B66" i="3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B52" i="31"/>
  <c r="B51" i="31"/>
  <c r="B50" i="31"/>
  <c r="B49" i="31"/>
  <c r="B48" i="31"/>
  <c r="B47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L9" i="27"/>
  <c r="J9" i="27"/>
  <c r="H9" i="27"/>
  <c r="F9" i="27"/>
  <c r="L13" i="27"/>
  <c r="K13" i="27"/>
  <c r="J13" i="27"/>
  <c r="I13" i="27"/>
  <c r="H13" i="27"/>
  <c r="G13" i="27"/>
  <c r="F13" i="27"/>
  <c r="E13" i="27"/>
  <c r="D13" i="27"/>
  <c r="L12" i="27"/>
  <c r="K12" i="27"/>
  <c r="J12" i="27"/>
  <c r="I12" i="27"/>
  <c r="H12" i="27"/>
  <c r="G12" i="27"/>
  <c r="F12" i="27"/>
  <c r="E12" i="27"/>
  <c r="D12" i="27"/>
  <c r="L11" i="27"/>
  <c r="K11" i="27"/>
  <c r="J11" i="27"/>
  <c r="I11" i="27"/>
  <c r="H11" i="27"/>
  <c r="G11" i="27"/>
  <c r="F11" i="27"/>
  <c r="E11" i="27"/>
  <c r="D11" i="27"/>
  <c r="L10" i="27"/>
  <c r="K10" i="27"/>
  <c r="J10" i="27"/>
  <c r="I10" i="27"/>
  <c r="H10" i="27"/>
  <c r="G10" i="27"/>
  <c r="F10" i="27"/>
  <c r="D10" i="27"/>
  <c r="L8" i="27"/>
  <c r="K8" i="27"/>
  <c r="J8" i="27"/>
  <c r="I8" i="27"/>
  <c r="H8" i="27"/>
  <c r="G8" i="27"/>
  <c r="F8" i="27"/>
  <c r="E8" i="27"/>
  <c r="D8" i="27"/>
  <c r="L7" i="27"/>
  <c r="K7" i="27"/>
  <c r="J7" i="27"/>
  <c r="I7" i="27"/>
  <c r="H7" i="27"/>
  <c r="G7" i="27"/>
  <c r="F7" i="27"/>
  <c r="E7" i="27"/>
  <c r="D7" i="27"/>
  <c r="E10" i="27"/>
  <c r="F25" i="29"/>
  <c r="E25" i="29"/>
  <c r="D25" i="29"/>
  <c r="F24" i="29"/>
  <c r="E24" i="29"/>
  <c r="D24" i="29"/>
  <c r="F23" i="29"/>
  <c r="E23" i="29"/>
  <c r="D23" i="29"/>
  <c r="F22" i="29"/>
  <c r="E22" i="29"/>
  <c r="D22" i="29"/>
  <c r="F21" i="29"/>
  <c r="E21" i="29"/>
  <c r="D21" i="29"/>
  <c r="F20" i="29"/>
  <c r="E20" i="29"/>
  <c r="D20" i="29"/>
  <c r="F19" i="29"/>
  <c r="E19" i="29"/>
  <c r="D19" i="29"/>
  <c r="F18" i="29"/>
  <c r="E18" i="29"/>
  <c r="D18" i="29"/>
  <c r="F17" i="29"/>
  <c r="E17" i="29"/>
  <c r="D17" i="29"/>
  <c r="F16" i="29"/>
  <c r="E16" i="29"/>
  <c r="D16" i="29"/>
  <c r="F15" i="29"/>
  <c r="E15" i="29"/>
  <c r="D15" i="29"/>
  <c r="F14" i="29"/>
  <c r="E14" i="29"/>
  <c r="D14" i="29"/>
  <c r="F13" i="29"/>
  <c r="E13" i="29"/>
  <c r="D13" i="29"/>
  <c r="F12" i="29"/>
  <c r="E12" i="29"/>
  <c r="D12" i="29"/>
  <c r="F11" i="29"/>
  <c r="E11" i="29"/>
  <c r="D11" i="29"/>
  <c r="F10" i="29"/>
  <c r="E10" i="29"/>
  <c r="D10" i="29"/>
  <c r="F9" i="29"/>
  <c r="E9" i="29"/>
  <c r="D9" i="29"/>
  <c r="F8" i="29"/>
  <c r="E8" i="29"/>
  <c r="D8" i="29"/>
  <c r="F7" i="29"/>
  <c r="E7" i="29"/>
  <c r="D7" i="29"/>
  <c r="E23" i="28"/>
  <c r="B23" i="28"/>
  <c r="B20" i="28"/>
  <c r="E20" i="28" s="1"/>
  <c r="B18" i="28"/>
  <c r="E18" i="28" s="1"/>
  <c r="B17" i="28"/>
  <c r="E17" i="28" s="1"/>
  <c r="B16" i="28"/>
  <c r="E16" i="28" s="1"/>
  <c r="B14" i="28"/>
  <c r="E14" i="28" s="1"/>
  <c r="B13" i="28"/>
  <c r="E13" i="28" s="1"/>
  <c r="B12" i="28"/>
  <c r="E12" i="28" s="1"/>
  <c r="B11" i="28"/>
  <c r="E11" i="28" s="1"/>
  <c r="B10" i="28"/>
  <c r="E10" i="28" s="1"/>
  <c r="B8" i="28"/>
  <c r="E8" i="28" s="1"/>
  <c r="E75" i="26"/>
  <c r="E74" i="26"/>
  <c r="E73" i="26"/>
  <c r="E72" i="26"/>
  <c r="E71" i="26"/>
  <c r="E70" i="26"/>
  <c r="E69" i="26"/>
  <c r="E68" i="26"/>
  <c r="E67" i="26"/>
  <c r="E66" i="26"/>
  <c r="E65" i="26"/>
  <c r="E64" i="26"/>
  <c r="E63" i="26"/>
  <c r="E62" i="26"/>
  <c r="E61" i="26"/>
  <c r="E60" i="26"/>
  <c r="E59" i="26"/>
  <c r="E58" i="26"/>
  <c r="E57" i="26"/>
  <c r="E56" i="26"/>
  <c r="E55" i="26"/>
  <c r="E54" i="26"/>
  <c r="E53" i="26"/>
  <c r="E52" i="26"/>
  <c r="E51" i="26"/>
  <c r="E50" i="26"/>
  <c r="E49" i="26"/>
  <c r="E48" i="26"/>
  <c r="E47" i="26"/>
  <c r="E44" i="26"/>
  <c r="E43" i="26"/>
  <c r="E42" i="26"/>
  <c r="E41" i="26"/>
  <c r="E40" i="26"/>
  <c r="E39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E13" i="26"/>
  <c r="E12" i="26"/>
  <c r="E11" i="26"/>
  <c r="E10" i="26"/>
  <c r="E9" i="26"/>
  <c r="E8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8" i="26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41" i="25"/>
  <c r="E42" i="25"/>
  <c r="E43" i="25"/>
  <c r="E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7" i="25"/>
  <c r="I16" i="24"/>
  <c r="H16" i="24"/>
  <c r="G16" i="24"/>
  <c r="F16" i="24"/>
  <c r="E16" i="24"/>
  <c r="D16" i="24"/>
  <c r="I15" i="24"/>
  <c r="H15" i="24"/>
  <c r="G15" i="24"/>
  <c r="F15" i="24"/>
  <c r="E15" i="24"/>
  <c r="D15" i="24"/>
  <c r="I14" i="24"/>
  <c r="H14" i="24"/>
  <c r="G14" i="24"/>
  <c r="F14" i="24"/>
  <c r="E14" i="24"/>
  <c r="D14" i="24"/>
  <c r="I13" i="24"/>
  <c r="H13" i="24"/>
  <c r="G13" i="24"/>
  <c r="F13" i="24"/>
  <c r="E13" i="24"/>
  <c r="D13" i="24"/>
  <c r="I12" i="24"/>
  <c r="H12" i="24"/>
  <c r="G12" i="24"/>
  <c r="F12" i="24"/>
  <c r="E12" i="24"/>
  <c r="D12" i="24"/>
  <c r="K10" i="24"/>
  <c r="J10" i="24"/>
  <c r="I10" i="24"/>
  <c r="H10" i="24"/>
  <c r="G10" i="24"/>
  <c r="F10" i="24"/>
  <c r="E10" i="24"/>
  <c r="D10" i="24"/>
  <c r="I9" i="24"/>
  <c r="H9" i="24"/>
  <c r="G9" i="24"/>
  <c r="F9" i="24"/>
  <c r="E9" i="24"/>
  <c r="D9" i="24"/>
  <c r="I8" i="24"/>
  <c r="H8" i="24"/>
  <c r="G8" i="24"/>
  <c r="F8" i="24"/>
  <c r="E8" i="24"/>
  <c r="D8" i="24"/>
  <c r="E25" i="23"/>
  <c r="E24" i="23"/>
  <c r="E21" i="23"/>
  <c r="E19" i="23"/>
  <c r="E18" i="23"/>
  <c r="E17" i="23"/>
  <c r="E15" i="23"/>
  <c r="E14" i="23"/>
  <c r="E13" i="23"/>
  <c r="E12" i="23"/>
  <c r="E11" i="23"/>
  <c r="E8" i="23"/>
  <c r="E17" i="22"/>
  <c r="E16" i="22"/>
  <c r="E15" i="22"/>
  <c r="E14" i="22"/>
  <c r="E13" i="22"/>
  <c r="E12" i="22"/>
  <c r="E11" i="22"/>
  <c r="E10" i="22"/>
  <c r="E9" i="22"/>
  <c r="E8" i="22"/>
  <c r="E7" i="22"/>
  <c r="E33" i="21"/>
  <c r="E32" i="21"/>
  <c r="E31" i="21"/>
  <c r="E30" i="21"/>
  <c r="E29" i="21"/>
  <c r="E28" i="21"/>
  <c r="E27" i="21"/>
  <c r="E26" i="21"/>
  <c r="E25" i="21"/>
  <c r="E24" i="21"/>
  <c r="E23" i="21"/>
  <c r="E22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L21" i="19"/>
  <c r="K21" i="19"/>
  <c r="J21" i="19"/>
  <c r="I21" i="19"/>
  <c r="H21" i="19"/>
  <c r="G21" i="19"/>
  <c r="F21" i="19"/>
  <c r="I17" i="19"/>
  <c r="H17" i="19"/>
  <c r="G17" i="19"/>
  <c r="I16" i="19"/>
  <c r="H16" i="19"/>
  <c r="G16" i="19"/>
  <c r="I15" i="19"/>
  <c r="H15" i="19"/>
  <c r="G15" i="19"/>
  <c r="I14" i="19"/>
  <c r="H14" i="19"/>
  <c r="G14" i="19"/>
  <c r="I13" i="19"/>
  <c r="H13" i="19"/>
  <c r="G13" i="19"/>
  <c r="I12" i="19"/>
  <c r="H12" i="19"/>
  <c r="G12" i="19"/>
  <c r="I11" i="19"/>
  <c r="H11" i="19"/>
  <c r="G11" i="19"/>
  <c r="I10" i="19"/>
  <c r="H10" i="19"/>
  <c r="G10" i="19"/>
  <c r="I9" i="19"/>
  <c r="H9" i="19"/>
  <c r="G9" i="19"/>
  <c r="I8" i="19"/>
  <c r="H8" i="19"/>
  <c r="G8" i="19"/>
  <c r="E107" i="18"/>
  <c r="E106" i="18"/>
  <c r="E105" i="18"/>
  <c r="E104" i="18"/>
  <c r="E103" i="18"/>
  <c r="E102" i="18"/>
  <c r="E101" i="18"/>
  <c r="E100" i="18"/>
  <c r="E99" i="18"/>
  <c r="E98" i="18"/>
  <c r="E97" i="18"/>
  <c r="E96" i="18"/>
  <c r="E95" i="18"/>
  <c r="E94" i="18"/>
  <c r="E93" i="18"/>
  <c r="E92" i="18"/>
  <c r="E91" i="18"/>
  <c r="E90" i="18"/>
  <c r="E89" i="18"/>
  <c r="E88" i="18"/>
  <c r="E87" i="18"/>
  <c r="E86" i="18"/>
  <c r="E85" i="18"/>
  <c r="E84" i="18"/>
  <c r="E83" i="18"/>
  <c r="E82" i="18"/>
  <c r="E81" i="18"/>
  <c r="E80" i="18"/>
  <c r="E79" i="18"/>
  <c r="E78" i="18"/>
  <c r="E77" i="18"/>
  <c r="E76" i="18"/>
  <c r="E75" i="18"/>
  <c r="E74" i="18"/>
  <c r="E73" i="18"/>
  <c r="E72" i="18"/>
  <c r="E71" i="18"/>
  <c r="E70" i="18"/>
  <c r="E69" i="18"/>
  <c r="E68" i="18"/>
  <c r="E67" i="18"/>
  <c r="E66" i="18"/>
  <c r="E65" i="18"/>
  <c r="E64" i="18"/>
  <c r="E63" i="18"/>
  <c r="E62" i="18"/>
  <c r="E61" i="18"/>
  <c r="E60" i="18"/>
  <c r="E59" i="18"/>
  <c r="E58" i="18"/>
  <c r="E57" i="18"/>
  <c r="E56" i="18"/>
  <c r="E55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63" i="17"/>
  <c r="E62" i="17"/>
  <c r="E61" i="17"/>
  <c r="E60" i="17"/>
  <c r="E59" i="17"/>
  <c r="E58" i="17"/>
  <c r="E57" i="17"/>
  <c r="E56" i="17"/>
  <c r="E55" i="17"/>
  <c r="E54" i="17"/>
  <c r="E53" i="17"/>
  <c r="E52" i="17"/>
  <c r="E51" i="17"/>
  <c r="E50" i="17"/>
  <c r="E49" i="17"/>
  <c r="E48" i="17"/>
  <c r="E47" i="17"/>
  <c r="E46" i="17"/>
  <c r="E45" i="17"/>
  <c r="E44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B25" i="23"/>
  <c r="B24" i="23"/>
  <c r="B21" i="23"/>
  <c r="B19" i="23"/>
  <c r="B18" i="23"/>
  <c r="B17" i="23"/>
  <c r="B15" i="23"/>
  <c r="B14" i="23"/>
  <c r="B13" i="23"/>
  <c r="B12" i="23"/>
  <c r="B11" i="23"/>
  <c r="B8" i="23"/>
  <c r="B17" i="22"/>
  <c r="B16" i="22"/>
  <c r="B15" i="22"/>
  <c r="B14" i="22"/>
  <c r="B13" i="22"/>
  <c r="B12" i="22"/>
  <c r="B11" i="22"/>
  <c r="B10" i="22"/>
  <c r="B9" i="22"/>
  <c r="B8" i="22"/>
  <c r="B7" i="22"/>
  <c r="B33" i="21"/>
  <c r="B32" i="21"/>
  <c r="B31" i="21"/>
  <c r="B30" i="21"/>
  <c r="B29" i="21"/>
  <c r="B28" i="21"/>
  <c r="B27" i="21"/>
  <c r="B26" i="21"/>
  <c r="B25" i="21"/>
  <c r="B24" i="21"/>
  <c r="B23" i="21"/>
  <c r="B22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D17" i="19"/>
  <c r="C17" i="19"/>
  <c r="B17" i="19"/>
  <c r="D16" i="19"/>
  <c r="C16" i="19"/>
  <c r="B16" i="19"/>
  <c r="D15" i="19"/>
  <c r="C15" i="19"/>
  <c r="B15" i="19"/>
  <c r="D14" i="19"/>
  <c r="C14" i="19"/>
  <c r="B14" i="19"/>
  <c r="D13" i="19"/>
  <c r="C13" i="19"/>
  <c r="B13" i="19"/>
  <c r="D12" i="19"/>
  <c r="C12" i="19"/>
  <c r="B12" i="19"/>
  <c r="D11" i="19"/>
  <c r="C11" i="19"/>
  <c r="B11" i="19"/>
  <c r="D10" i="19"/>
  <c r="C10" i="19"/>
  <c r="B10" i="19"/>
  <c r="D9" i="19"/>
  <c r="C9" i="19"/>
  <c r="B9" i="19"/>
  <c r="D8" i="19"/>
  <c r="C8" i="19"/>
  <c r="B8" i="19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I16" i="9"/>
  <c r="H16" i="9"/>
  <c r="G16" i="9"/>
  <c r="F16" i="9"/>
  <c r="E16" i="9"/>
  <c r="D16" i="9"/>
  <c r="I15" i="9"/>
  <c r="H15" i="9"/>
  <c r="G15" i="9"/>
  <c r="F15" i="9"/>
  <c r="E15" i="9"/>
  <c r="D15" i="9"/>
  <c r="I14" i="9"/>
  <c r="H14" i="9"/>
  <c r="G14" i="9"/>
  <c r="F14" i="9"/>
  <c r="E14" i="9"/>
  <c r="D14" i="9"/>
  <c r="I13" i="9"/>
  <c r="H13" i="9"/>
  <c r="G13" i="9"/>
  <c r="F13" i="9"/>
  <c r="E13" i="9"/>
  <c r="D13" i="9"/>
  <c r="I12" i="9"/>
  <c r="H12" i="9"/>
  <c r="G12" i="9"/>
  <c r="F12" i="9"/>
  <c r="E12" i="9"/>
  <c r="D12" i="9"/>
  <c r="K10" i="9"/>
  <c r="J10" i="9"/>
  <c r="I10" i="9"/>
  <c r="H10" i="9"/>
  <c r="G10" i="9"/>
  <c r="F10" i="9"/>
  <c r="E10" i="9"/>
  <c r="D10" i="9"/>
  <c r="I9" i="9"/>
  <c r="H9" i="9"/>
  <c r="G9" i="9"/>
  <c r="F9" i="9"/>
  <c r="E9" i="9"/>
  <c r="D9" i="9"/>
  <c r="I8" i="9"/>
  <c r="H8" i="9"/>
  <c r="G8" i="9"/>
  <c r="F8" i="9"/>
  <c r="E8" i="9"/>
  <c r="D8" i="9"/>
  <c r="E25" i="15"/>
  <c r="E24" i="15"/>
  <c r="E21" i="15"/>
  <c r="E19" i="15"/>
  <c r="E18" i="15"/>
  <c r="E17" i="15"/>
  <c r="E15" i="15"/>
  <c r="E14" i="15"/>
  <c r="E13" i="15"/>
  <c r="E12" i="15"/>
  <c r="E11" i="15"/>
  <c r="E8" i="15"/>
  <c r="B25" i="15"/>
  <c r="B24" i="15"/>
  <c r="B21" i="15"/>
  <c r="B19" i="15"/>
  <c r="B18" i="15"/>
  <c r="B17" i="15"/>
  <c r="B15" i="15"/>
  <c r="B14" i="15"/>
  <c r="B13" i="15"/>
  <c r="B12" i="15"/>
  <c r="B11" i="15"/>
  <c r="B8" i="15"/>
  <c r="E8" i="14"/>
  <c r="E9" i="14"/>
  <c r="E10" i="14"/>
  <c r="E11" i="14"/>
  <c r="E12" i="14"/>
  <c r="E13" i="14"/>
  <c r="E14" i="14"/>
  <c r="E15" i="14"/>
  <c r="E16" i="14"/>
  <c r="E17" i="14"/>
  <c r="E7" i="14"/>
  <c r="B8" i="14"/>
  <c r="B9" i="14"/>
  <c r="B10" i="14"/>
  <c r="B11" i="14"/>
  <c r="B12" i="14"/>
  <c r="B13" i="14"/>
  <c r="B14" i="14"/>
  <c r="B15" i="14"/>
  <c r="B16" i="14"/>
  <c r="B17" i="14"/>
  <c r="B7" i="14"/>
  <c r="E33" i="16"/>
  <c r="E32" i="16"/>
  <c r="E31" i="16"/>
  <c r="E30" i="16"/>
  <c r="E29" i="16"/>
  <c r="E28" i="16"/>
  <c r="E27" i="16"/>
  <c r="E26" i="16"/>
  <c r="E25" i="16"/>
  <c r="E24" i="16"/>
  <c r="E23" i="16"/>
  <c r="E22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B9" i="16"/>
  <c r="B10" i="16"/>
  <c r="B11" i="16"/>
  <c r="B12" i="16"/>
  <c r="B13" i="16"/>
  <c r="B14" i="16"/>
  <c r="B15" i="16"/>
  <c r="B16" i="16"/>
  <c r="B17" i="16"/>
  <c r="B18" i="16"/>
  <c r="B19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8" i="16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L21" i="11"/>
  <c r="K21" i="11"/>
  <c r="J21" i="11"/>
  <c r="I21" i="11"/>
  <c r="H21" i="11"/>
  <c r="G21" i="11"/>
  <c r="F21" i="11"/>
  <c r="I17" i="11"/>
  <c r="H17" i="11"/>
  <c r="G17" i="11"/>
  <c r="I16" i="11"/>
  <c r="H16" i="11"/>
  <c r="G16" i="11"/>
  <c r="I15" i="11"/>
  <c r="H15" i="11"/>
  <c r="G15" i="11"/>
  <c r="I14" i="11"/>
  <c r="H14" i="11"/>
  <c r="G14" i="11"/>
  <c r="I13" i="11"/>
  <c r="H13" i="11"/>
  <c r="G13" i="11"/>
  <c r="I12" i="11"/>
  <c r="H12" i="11"/>
  <c r="G12" i="11"/>
  <c r="I11" i="11"/>
  <c r="H11" i="11"/>
  <c r="G11" i="11"/>
  <c r="I10" i="11"/>
  <c r="H10" i="11"/>
  <c r="G10" i="11"/>
  <c r="I9" i="11"/>
  <c r="H9" i="11"/>
  <c r="G9" i="11"/>
  <c r="I8" i="11"/>
  <c r="H8" i="11"/>
  <c r="G8" i="11"/>
  <c r="D17" i="11"/>
  <c r="C17" i="11"/>
  <c r="B17" i="11"/>
  <c r="D16" i="11"/>
  <c r="C16" i="11"/>
  <c r="B16" i="11"/>
  <c r="D15" i="11"/>
  <c r="C15" i="11"/>
  <c r="B15" i="11"/>
  <c r="D14" i="11"/>
  <c r="C14" i="11"/>
  <c r="B14" i="11"/>
  <c r="D13" i="11"/>
  <c r="C13" i="11"/>
  <c r="B13" i="11"/>
  <c r="D12" i="11"/>
  <c r="C12" i="11"/>
  <c r="B12" i="11"/>
  <c r="D11" i="11"/>
  <c r="C11" i="11"/>
  <c r="B11" i="11"/>
  <c r="D10" i="11"/>
  <c r="C10" i="11"/>
  <c r="B10" i="11"/>
  <c r="D9" i="11"/>
  <c r="C9" i="11"/>
  <c r="B9" i="11"/>
  <c r="D8" i="11"/>
  <c r="C8" i="11"/>
  <c r="B8" i="11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8" i="2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7" i="1"/>
</calcChain>
</file>

<file path=xl/sharedStrings.xml><?xml version="1.0" encoding="utf-8"?>
<sst xmlns="http://schemas.openxmlformats.org/spreadsheetml/2006/main" count="4332" uniqueCount="1464">
  <si>
    <t>Bruttopræmier/medlemsbidrag</t>
  </si>
  <si>
    <t>Præmier/medlemsbidrag f.e.r. (1 + 2)</t>
  </si>
  <si>
    <t>Indtægter fra tilknyttede virksomheder</t>
  </si>
  <si>
    <t>Indtægter fra associerede virksomheder</t>
  </si>
  <si>
    <t>Indtægter af investeringsejendomme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</si>
  <si>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</si>
  <si>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</si>
  <si>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</si>
  <si>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</si>
  <si>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</si>
  <si>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</si>
  <si>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</si>
  <si>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</si>
  <si>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</si>
  <si>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</si>
  <si>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</si>
  <si>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</si>
  <si>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</si>
  <si>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</si>
  <si>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</si>
  <si>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</si>
  <si>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</si>
  <si>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</si>
  <si>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</si>
  <si>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</si>
  <si>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</si>
  <si>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</si>
  <si>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</si>
  <si>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</si>
  <si>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</si>
  <si>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</si>
  <si>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</si>
  <si>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</si>
  <si>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</si>
  <si>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</si>
  <si>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</si>
  <si>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</si>
  <si>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</si>
  <si>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</si>
  <si>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</si>
  <si>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</si>
  <si>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</si>
  <si>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</si>
  <si>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</si>
  <si>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</si>
  <si>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</si>
  <si>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Renteindtægter og udbytter mv.</t>
  </si>
  <si>
    <t>Kursreguleringer</t>
  </si>
  <si>
    <t>Renteudgifter</t>
  </si>
  <si>
    <t>Administrationsomkostninger i forbindelse med investeringsvirksomhed</t>
  </si>
  <si>
    <t>I alt investeringsafkast (4 + 5 + 6 + 7 + 8 + 9 + 10)</t>
  </si>
  <si>
    <t>Pensionsafkastskat</t>
  </si>
  <si>
    <t>Udbetalte ydelser</t>
  </si>
  <si>
    <t>Modtaget genforsikringsdækning</t>
  </si>
  <si>
    <t>Ændring i erstatningshensættelser</t>
  </si>
  <si>
    <t>Ændring i genforsikringsandel af erstatningshensættelser</t>
  </si>
  <si>
    <t>Ændring i genforsikringsandel af livsforsikrings-/pensionshensættelser</t>
  </si>
  <si>
    <t>Erhvervelsesomkostninger</t>
  </si>
  <si>
    <t>Refusion fra tilknyttede virksomheder</t>
  </si>
  <si>
    <t>Overført investeringsafkast</t>
  </si>
  <si>
    <t>Forsikringsteknisk resultat af syge- og ulykkesforsikring</t>
  </si>
  <si>
    <t>Egenkapitalens investeringsafkast</t>
  </si>
  <si>
    <t>Andre indtægter</t>
  </si>
  <si>
    <t>Resultat af ophørte aktiviteter</t>
  </si>
  <si>
    <t>Skat/pensionsafkastskat for egenkapitalen</t>
  </si>
  <si>
    <t>Syge- og ulykkesforsikring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</si>
  <si>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</si>
  <si>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</si>
  <si>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</si>
  <si>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</si>
  <si>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</si>
  <si>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</si>
  <si>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</si>
  <si>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</si>
  <si>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</si>
  <si>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</si>
  <si>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</si>
  <si>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</si>
  <si>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</si>
  <si>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</si>
  <si>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</si>
  <si>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</si>
  <si>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</si>
  <si>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</si>
  <si>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</si>
  <si>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Bruttopræmier</t>
  </si>
  <si>
    <t>Afgivne forsikringspræmier</t>
  </si>
  <si>
    <t>Ændring i præmiehensættelser</t>
  </si>
  <si>
    <t>Ændring i genforsikringsandel af præmiehensættelser</t>
  </si>
  <si>
    <t>Forsikringsteknisk rente</t>
  </si>
  <si>
    <t>Udbetalte erstatninger</t>
  </si>
  <si>
    <t>Bonus og præmierabatter</t>
  </si>
  <si>
    <t>Administrationsomkostninger</t>
  </si>
  <si>
    <t>Provisioner og gevinstandele fra genforsikringsselskaber</t>
  </si>
  <si>
    <t>Investeringsafkast af syge- og ulykkesforsikring</t>
  </si>
  <si>
    <t>Aktiver</t>
  </si>
  <si>
    <t>Immaterielle aktiver</t>
  </si>
  <si>
    <t>Driftsmidler</t>
  </si>
  <si>
    <t>Domicilejendomme</t>
  </si>
  <si>
    <t>I alt materielle aktiver (2 + 3)</t>
  </si>
  <si>
    <t>Investeringsejendomme</t>
  </si>
  <si>
    <t>Kapitalandele i tilknyttede virksomheder</t>
  </si>
  <si>
    <t>Udlån til tilknyttede virksomheder</t>
  </si>
  <si>
    <t>Kapitalandele i associerede virksomheder</t>
  </si>
  <si>
    <t>Udlån til associerede virksomheder</t>
  </si>
  <si>
    <t>I alt investeringer i tilknyttede og associerede virksomheder (6 + 7 + 8 + 9)</t>
  </si>
  <si>
    <t>Kapitalandele</t>
  </si>
  <si>
    <t>Investeringsforeningsandele</t>
  </si>
  <si>
    <t>Obligationer</t>
  </si>
  <si>
    <t>Andele i kollektive investeringer</t>
  </si>
  <si>
    <t>Pantesikrede udlån</t>
  </si>
  <si>
    <t>Andre udlån</t>
  </si>
  <si>
    <t>Indlån i kreditinstitutter</t>
  </si>
  <si>
    <t>Øvrige</t>
  </si>
  <si>
    <t>Genforsikringsdepoter</t>
  </si>
  <si>
    <t>I alt investeringsaktiver (5 + 10 + 19 + 20)</t>
  </si>
  <si>
    <t>Genforsikringsandele af livsforsikrings-/pensionshensættelser</t>
  </si>
  <si>
    <t>Genforsikringsandele af erstatningshensættelser</t>
  </si>
  <si>
    <t>Tilgodehavender hos forsikringstagere/medlemmer</t>
  </si>
  <si>
    <t>Tilgodehavender hos forsikringsmæglere</t>
  </si>
  <si>
    <t>Tilgodehavender hos forsikringsvirksomheder</t>
  </si>
  <si>
    <t>Tilgodehavender hos tilknyttede virksomheder</t>
  </si>
  <si>
    <t>Tilgodehavender hos associerede virksomheder</t>
  </si>
  <si>
    <t>Andre tilgodehavender</t>
  </si>
  <si>
    <t>Aktuelle skatteaktiver</t>
  </si>
  <si>
    <t>Likvide beholdninger</t>
  </si>
  <si>
    <t>Udskudte skatteaktiver</t>
  </si>
  <si>
    <t>Tilgodehavende renter samt optjent leje</t>
  </si>
  <si>
    <t>Andre periodeafgrænsningsposter</t>
  </si>
  <si>
    <t>Passiver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</si>
  <si>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</si>
  <si>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</si>
  <si>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</si>
  <si>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</si>
  <si>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</si>
  <si>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</si>
  <si>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</si>
  <si>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</si>
  <si>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</si>
  <si>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</si>
  <si>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</si>
  <si>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</si>
  <si>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</si>
  <si>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</si>
  <si>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</si>
  <si>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</si>
  <si>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</si>
  <si>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</si>
  <si>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</si>
  <si>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</si>
  <si>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</si>
  <si>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</si>
  <si>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</si>
  <si>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</si>
  <si>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</si>
  <si>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</si>
  <si>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</si>
  <si>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</si>
  <si>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</si>
  <si>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</si>
  <si>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Aktie- eller garantikapital</t>
  </si>
  <si>
    <t>Overkurs ved emission</t>
  </si>
  <si>
    <t>Opskrivningshenlæggelser</t>
  </si>
  <si>
    <t>Akkumuleret valutakursregulering af udenlandske enheder</t>
  </si>
  <si>
    <t>Akkumuleret værdiregulering af sikringsinstrumenter ved sikring af betalingsstrømme</t>
  </si>
  <si>
    <t>Øvrige værdireguleringer</t>
  </si>
  <si>
    <t>Sikkerhedsfond</t>
  </si>
  <si>
    <t>Vedtægtsmæssige henlæggelser</t>
  </si>
  <si>
    <t>Andre henlæggelser</t>
  </si>
  <si>
    <t>Overført overskud eller underskud</t>
  </si>
  <si>
    <t>Garanterede ydelser</t>
  </si>
  <si>
    <t>Hensættelser til bonus og præmierabatter</t>
  </si>
  <si>
    <t>Pensioner og lignende forpligtelser</t>
  </si>
  <si>
    <t>Udskudte skatteforpligtelser</t>
  </si>
  <si>
    <t>Andre hensættelser</t>
  </si>
  <si>
    <t>Gæld i forbindelse med direkte forsikring</t>
  </si>
  <si>
    <t>Gæld i forbindelse med genforsikring</t>
  </si>
  <si>
    <t>Obligationslån</t>
  </si>
  <si>
    <t>Konvertible gældsbreve</t>
  </si>
  <si>
    <t>Gæld til kreditinstitutter</t>
  </si>
  <si>
    <t>Gæld til tilknyttede virksomheder</t>
  </si>
  <si>
    <t>Gæld til associerede virksomheder</t>
  </si>
  <si>
    <t>Aktuelle skatteforpligtelser</t>
  </si>
  <si>
    <t>Midlertidigt overtagne forpligtelser</t>
  </si>
  <si>
    <t>Anden gæld</t>
  </si>
  <si>
    <t>Periodeafgrænsningsposter</t>
  </si>
  <si>
    <t>Udbyttegivende gældsbreve</t>
  </si>
  <si>
    <t>1.000 kr.</t>
  </si>
  <si>
    <t>Beløb år 
til dato</t>
  </si>
  <si>
    <t>I alt forsikrings-/pensionsydelser f.e.r. (13 + 14)</t>
  </si>
  <si>
    <t>I alt ændring i livsforsikrings-/pensionshensættelser f.e.r. (16 + 17)</t>
  </si>
  <si>
    <t>Ændring i fortjenstmargen</t>
  </si>
  <si>
    <t>Ændring i overskudskapital</t>
  </si>
  <si>
    <t>Forsikrings-/pensionsteknisk resultat (3 + 11 + 12 + 15 + 18 + 19 + 20 + 25 + 26)</t>
  </si>
  <si>
    <t>Andre omkostninger</t>
  </si>
  <si>
    <t>Årets resultat (33 + 34)</t>
  </si>
  <si>
    <t>Ændring i fortjenstmargen og risikomargen</t>
  </si>
  <si>
    <t>Ændring i risikomargen</t>
  </si>
  <si>
    <t>I alt præmieindtægter f.e.r. (36 + 37 + 38 + 39 + 40)</t>
  </si>
  <si>
    <t>Erstatningsudgifter f.e.r. (43 + 44 + 45 + 46 + 47)</t>
  </si>
  <si>
    <t>I alt forsikringsmæssige driftsomkostninger f.e.r. (50 + 51 + 52)</t>
  </si>
  <si>
    <t>I alt forsikrings-/pensionsmæssige driftsomkostninger f.e.r. (21 + 22 + 23 + 24)</t>
  </si>
  <si>
    <t>Forsikringsteknisk resultat af syge- og ulykkesforsikring 
(41 + 42 + 48 + 49 + 53 + 54)</t>
  </si>
  <si>
    <t>I alt andre finansielle investeringsaktiver (11 + 12 + 13 + 14 + 15 + 16 + 17 + 18)</t>
  </si>
  <si>
    <t>Investeringsaktiver tilknyttet markedsrenteprodukter</t>
  </si>
  <si>
    <t>Genforsikringsandele af øvrige</t>
  </si>
  <si>
    <t>Overskudskapital</t>
  </si>
  <si>
    <t>Anden ansvarlig lånekapital</t>
  </si>
  <si>
    <t>Individuelle bonuspotentialer</t>
  </si>
  <si>
    <t>Kollektive bonuspotentialer</t>
  </si>
  <si>
    <t>Risikomargen på gennemsnitsrenteprodukter</t>
  </si>
  <si>
    <t>Hensættelser til markedsrenteprodukter</t>
  </si>
  <si>
    <t>Risikomargen på markedsrenteprodukter</t>
  </si>
  <si>
    <t>Fortjenstmargen på livsforsikringer og investeringskontrakter</t>
  </si>
  <si>
    <t>Erstatningshensættelser (anvendes kun i forbindelse med skadesforsikring)</t>
  </si>
  <si>
    <t>Risikomargen på skadesforsikringskontrakter</t>
  </si>
  <si>
    <t>91.</t>
  </si>
  <si>
    <t>92.</t>
  </si>
  <si>
    <t>93.</t>
  </si>
  <si>
    <t>94.</t>
  </si>
  <si>
    <t>95.</t>
  </si>
  <si>
    <t>Genforsikringsandele af præmiehensættelser</t>
  </si>
  <si>
    <t>I alt genforsikringsandele af hensættelser til forsikringskontrakter/pensionsaftaler (23 + 24 + 25 + 26)</t>
  </si>
  <si>
    <t>I alt tilgodehavender i forbindelse med direkte forsikringskontrakter (28 + 29)</t>
  </si>
  <si>
    <t>I alt tilgodehavender (27 + 30 + 31 + 32 + 33 + 34)</t>
  </si>
  <si>
    <t>I alt andre aktiver (36 + 37 + 38 + 39 + 40)</t>
  </si>
  <si>
    <t>I alt periodeafgrænsningsposter (42 + 43)</t>
  </si>
  <si>
    <t>I alt aktiver (1 + 4 + 21 + 22 + 35 + 41 + 44)</t>
  </si>
  <si>
    <t>Aktiver i midlertidig besiddelse</t>
  </si>
  <si>
    <t>Minoritetsinteresser</t>
  </si>
  <si>
    <t>Foreslået udbytte</t>
  </si>
  <si>
    <t>96.</t>
  </si>
  <si>
    <t>Præmiehensættelser</t>
  </si>
  <si>
    <t>Fortjenstmargen på skadesforsikringskontrakter</t>
  </si>
  <si>
    <t>97.</t>
  </si>
  <si>
    <t>98.</t>
  </si>
  <si>
    <t>I alt akkumulerede værdiændringer (48 + 49 + 50 + 51)</t>
  </si>
  <si>
    <t>I alt reserver (53 + 54 + 55)</t>
  </si>
  <si>
    <t>I alt egenkapital (46 + 47 + 52 + 56 + 57 + 58 + 59)</t>
  </si>
  <si>
    <t>I alt ansvarlig lånekapital (61 + 62)</t>
  </si>
  <si>
    <t>I alt hensættelser til gennemsnitsrenteprodukter (66 + 67 + 68 + 69)</t>
  </si>
  <si>
    <t>I alt hensættelser til markedsrenteprodukter (71 + 72)</t>
  </si>
  <si>
    <t>I alt livsforsikrings-/pensionshensættelser (70 + 73)</t>
  </si>
  <si>
    <t>Ændring i livsforsikrings-/pensionshensættelser</t>
  </si>
  <si>
    <t>BeY</t>
  </si>
  <si>
    <t>Gruppenavn</t>
  </si>
  <si>
    <t>PMTot</t>
  </si>
  <si>
    <t>iak</t>
  </si>
  <si>
    <t>Dm</t>
  </si>
  <si>
    <t>Dejd</t>
  </si>
  <si>
    <t>iakTot</t>
  </si>
  <si>
    <t>invTot</t>
  </si>
  <si>
    <t>Kapa</t>
  </si>
  <si>
    <t>invAn</t>
  </si>
  <si>
    <t>AnKi</t>
  </si>
  <si>
    <t>PUd</t>
  </si>
  <si>
    <t>Xud</t>
  </si>
  <si>
    <t>iKre</t>
  </si>
  <si>
    <t>Xinv</t>
  </si>
  <si>
    <t>Gfd</t>
  </si>
  <si>
    <t>AktTot</t>
  </si>
  <si>
    <t>AGk</t>
  </si>
  <si>
    <t>OEm</t>
  </si>
  <si>
    <t>AVUE</t>
  </si>
  <si>
    <t>AVSB</t>
  </si>
  <si>
    <t>AVTot</t>
  </si>
  <si>
    <t>Sif</t>
  </si>
  <si>
    <t>VeH</t>
  </si>
  <si>
    <t>XH</t>
  </si>
  <si>
    <t>ResTot</t>
  </si>
  <si>
    <t>OvUn</t>
  </si>
  <si>
    <t>HBP</t>
  </si>
  <si>
    <t>GDF</t>
  </si>
  <si>
    <t>GGf</t>
  </si>
  <si>
    <t>KonG</t>
  </si>
  <si>
    <t>GKre</t>
  </si>
  <si>
    <t>MOF</t>
  </si>
  <si>
    <t>GTot</t>
  </si>
  <si>
    <t>AkPa</t>
  </si>
  <si>
    <t>BM</t>
  </si>
  <si>
    <t>IndT</t>
  </si>
  <si>
    <t>IndA</t>
  </si>
  <si>
    <t>IndE</t>
  </si>
  <si>
    <t>Kurs</t>
  </si>
  <si>
    <t>AdmV</t>
  </si>
  <si>
    <t>Pas</t>
  </si>
  <si>
    <t>YTot</t>
  </si>
  <si>
    <t>LP</t>
  </si>
  <si>
    <t>GLP</t>
  </si>
  <si>
    <t>LPTot</t>
  </si>
  <si>
    <t>Fm</t>
  </si>
  <si>
    <t>OKap</t>
  </si>
  <si>
    <t>Eom</t>
  </si>
  <si>
    <t>Aom</t>
  </si>
  <si>
    <t>DTot</t>
  </si>
  <si>
    <t>ROA</t>
  </si>
  <si>
    <t>SEk</t>
  </si>
  <si>
    <t>SB</t>
  </si>
  <si>
    <t>SGP</t>
  </si>
  <si>
    <t>SFR</t>
  </si>
  <si>
    <t>SUE</t>
  </si>
  <si>
    <t>SMG</t>
  </si>
  <si>
    <t>SEh</t>
  </si>
  <si>
    <t>SGEh</t>
  </si>
  <si>
    <t>SBP</t>
  </si>
  <si>
    <t>SEom</t>
  </si>
  <si>
    <t>SAdm</t>
  </si>
  <si>
    <t>SDTot</t>
  </si>
  <si>
    <t>SSU</t>
  </si>
  <si>
    <t>SPTot</t>
  </si>
  <si>
    <t>SRm</t>
  </si>
  <si>
    <t>SETot</t>
  </si>
  <si>
    <t>SRTot</t>
  </si>
  <si>
    <t>SFRm</t>
  </si>
  <si>
    <t>AFp</t>
  </si>
  <si>
    <t>RiU</t>
  </si>
  <si>
    <t>Rug</t>
  </si>
  <si>
    <t>UbY</t>
  </si>
  <si>
    <t>MGd</t>
  </si>
  <si>
    <t>PGG</t>
  </si>
  <si>
    <t>FPTot</t>
  </si>
  <si>
    <t>RSU</t>
  </si>
  <si>
    <t>SAF</t>
  </si>
  <si>
    <t>SPh</t>
  </si>
  <si>
    <t>SPGG</t>
  </si>
  <si>
    <t>RfSTot</t>
  </si>
  <si>
    <t>Oia</t>
  </si>
  <si>
    <t>MATot</t>
  </si>
  <si>
    <t>iakTM</t>
  </si>
  <si>
    <t>GfPh</t>
  </si>
  <si>
    <t>GfLP</t>
  </si>
  <si>
    <t>GfEh</t>
  </si>
  <si>
    <t>Gfx</t>
  </si>
  <si>
    <t>GfTot</t>
  </si>
  <si>
    <t>TFtM</t>
  </si>
  <si>
    <t>TFm</t>
  </si>
  <si>
    <t>TDFTot</t>
  </si>
  <si>
    <t>TFv</t>
  </si>
  <si>
    <t>TTv</t>
  </si>
  <si>
    <t>TAv</t>
  </si>
  <si>
    <t>TTot</t>
  </si>
  <si>
    <t>AkMB</t>
  </si>
  <si>
    <t>ASa</t>
  </si>
  <si>
    <t>USa</t>
  </si>
  <si>
    <t>LBe</t>
  </si>
  <si>
    <t>XVr</t>
  </si>
  <si>
    <t>FUb</t>
  </si>
  <si>
    <t>Mi</t>
  </si>
  <si>
    <t>EkTot</t>
  </si>
  <si>
    <t>AnLk</t>
  </si>
  <si>
    <t>ALTot</t>
  </si>
  <si>
    <t>Phs</t>
  </si>
  <si>
    <t>FmS</t>
  </si>
  <si>
    <t>GY</t>
  </si>
  <si>
    <t>KoBp</t>
  </si>
  <si>
    <t>RmGp</t>
  </si>
  <si>
    <t>HGTot</t>
  </si>
  <si>
    <t>HMrp</t>
  </si>
  <si>
    <t>RMrp</t>
  </si>
  <si>
    <t>MrpTot</t>
  </si>
  <si>
    <t>FmLi</t>
  </si>
  <si>
    <t>EhS</t>
  </si>
  <si>
    <t>RmS</t>
  </si>
  <si>
    <t>HFiTot</t>
  </si>
  <si>
    <t>PLF</t>
  </si>
  <si>
    <t>USf</t>
  </si>
  <si>
    <t>XHen</t>
  </si>
  <si>
    <t>HFTot</t>
  </si>
  <si>
    <t>UdG</t>
  </si>
  <si>
    <t>GTv</t>
  </si>
  <si>
    <t>GAv</t>
  </si>
  <si>
    <t>AkSf</t>
  </si>
  <si>
    <t>XG</t>
  </si>
  <si>
    <t>Pap</t>
  </si>
  <si>
    <t>PasTot</t>
  </si>
  <si>
    <t>iEjd</t>
  </si>
  <si>
    <t>KapTv</t>
  </si>
  <si>
    <t>UTv</t>
  </si>
  <si>
    <t>KapAv</t>
  </si>
  <si>
    <t>UAv</t>
  </si>
  <si>
    <t>Gfdep</t>
  </si>
  <si>
    <t>iaTot</t>
  </si>
  <si>
    <t>Okap</t>
  </si>
  <si>
    <t>RTv</t>
  </si>
  <si>
    <t>Ekia</t>
  </si>
  <si>
    <t>Xind</t>
  </si>
  <si>
    <t>Xomk</t>
  </si>
  <si>
    <t>FinTot</t>
  </si>
  <si>
    <t>AkX</t>
  </si>
  <si>
    <t>AkXTot</t>
  </si>
  <si>
    <t>XTh</t>
  </si>
  <si>
    <t>XPap</t>
  </si>
  <si>
    <t>PapTot</t>
  </si>
  <si>
    <t>TrL</t>
  </si>
  <si>
    <t>I alt hensatte forpligtelser (80 + 81 + 82)</t>
  </si>
  <si>
    <t>I alt gæld (85 + 86 + 87 + 88 + 89 + 90 + 91 + 92 + 93 + 94 + 95)</t>
  </si>
  <si>
    <t>I alt passiver (60 + 63 + 79 + 83 + 84 + 96 + 97)</t>
  </si>
  <si>
    <t>I alt hensættelser til forsikrings- og investeringskontrakter (64 + 65 + 74 + 75 + 76 + 77 + 78 )</t>
  </si>
  <si>
    <t xml:space="preserve">Beløb </t>
  </si>
  <si>
    <t>ObL</t>
  </si>
  <si>
    <t>OhL</t>
  </si>
  <si>
    <t>inBp</t>
  </si>
  <si>
    <t>OgL</t>
  </si>
  <si>
    <t>Resultat før skat (27 + 28 + 29 + 30 + 31 + 32)</t>
  </si>
  <si>
    <t>vtype</t>
  </si>
  <si>
    <t>_FREQ_</t>
  </si>
  <si>
    <t>Res_RSU_BeY</t>
  </si>
  <si>
    <t>Res_SEh_BeY</t>
  </si>
  <si>
    <t>Res_SEk_BeY</t>
  </si>
  <si>
    <t>Res_ResTot_BeY</t>
  </si>
  <si>
    <t>Res_IndE_BeY</t>
  </si>
  <si>
    <t>Res_Eom_BeY</t>
  </si>
  <si>
    <t>Res_RTv_BeY</t>
  </si>
  <si>
    <t>Res_SAdm_BeY</t>
  </si>
  <si>
    <t>Res_FPTot_BeY</t>
  </si>
  <si>
    <t>Res_PGG_BeY</t>
  </si>
  <si>
    <t>Res_RiU_BeY</t>
  </si>
  <si>
    <t>Res_SDTot_BeY</t>
  </si>
  <si>
    <t>Res_SFR_BeY</t>
  </si>
  <si>
    <t>Res_SGP_BeY</t>
  </si>
  <si>
    <t>Res_GLP_BeY</t>
  </si>
  <si>
    <t>Res_AdmV_BeY</t>
  </si>
  <si>
    <t>Res_AFp_BeY</t>
  </si>
  <si>
    <t>Res_MGd_BeY</t>
  </si>
  <si>
    <t>Res_Okap_BeY</t>
  </si>
  <si>
    <t>Res_Pas_BeY</t>
  </si>
  <si>
    <t>Res_RfSTot_BeY</t>
  </si>
  <si>
    <t>Res_ROA_BeY</t>
  </si>
  <si>
    <t>Res_Rug_BeY</t>
  </si>
  <si>
    <t>Res_SB_BeY</t>
  </si>
  <si>
    <t>Res_SETot_BeY</t>
  </si>
  <si>
    <t>Res_iaTot_BeY</t>
  </si>
  <si>
    <t>Res_IndA_BeY</t>
  </si>
  <si>
    <t>Res_IndT_BeY</t>
  </si>
  <si>
    <t>Res_Kurs_BeY</t>
  </si>
  <si>
    <t>Res_LP_BeY</t>
  </si>
  <si>
    <t>Res_LPTot_BeY</t>
  </si>
  <si>
    <t>Res_SGEh_BeY</t>
  </si>
  <si>
    <t>Res_Oia_BeY</t>
  </si>
  <si>
    <t>Res_Aom_BeY</t>
  </si>
  <si>
    <t>Res_BM_BeY</t>
  </si>
  <si>
    <t>Res_PMTot_BeY</t>
  </si>
  <si>
    <t>Res_DTot_BeY</t>
  </si>
  <si>
    <t>Res_Ekia_BeY</t>
  </si>
  <si>
    <t>Res_Fm_BeY</t>
  </si>
  <si>
    <t>Res_SAF_BeY</t>
  </si>
  <si>
    <t>Res_SEom_BeY</t>
  </si>
  <si>
    <t>Res_SBP_BeY</t>
  </si>
  <si>
    <t>Res_YTot_BeY</t>
  </si>
  <si>
    <t>Res_UbY_BeY</t>
  </si>
  <si>
    <t>Res_SMG_BeY</t>
  </si>
  <si>
    <t>Res_Xind_BeY</t>
  </si>
  <si>
    <t>Res_SRm_BeY</t>
  </si>
  <si>
    <t>Res_SPTot_BeY</t>
  </si>
  <si>
    <t>Res_SPh_BeY</t>
  </si>
  <si>
    <t>Res_SSU_BeY</t>
  </si>
  <si>
    <t>Res_SUE_BeY</t>
  </si>
  <si>
    <t>Res_SPGG_BeY</t>
  </si>
  <si>
    <t>Res_SRTot_BeY</t>
  </si>
  <si>
    <t>Res_Xomk_BeY</t>
  </si>
  <si>
    <t>Res_SFRm_BeY</t>
  </si>
  <si>
    <t>Bal_AkPa_ALTot</t>
  </si>
  <si>
    <t>Bal_AkPa_AkX</t>
  </si>
  <si>
    <t>Bal_AkPa_AkSf</t>
  </si>
  <si>
    <t>Bal_AkPa_AGk</t>
  </si>
  <si>
    <t>Bal_AkPa_OKap</t>
  </si>
  <si>
    <t>Bal_AkPa_ObL</t>
  </si>
  <si>
    <t>Bal_AkPa_AktTot</t>
  </si>
  <si>
    <t>Bal_AkPa_AkXTot</t>
  </si>
  <si>
    <t>Bal_AkPa_LBe</t>
  </si>
  <si>
    <t>Bal_AkPa_invAn</t>
  </si>
  <si>
    <t>Bal_AkPa_iEjd</t>
  </si>
  <si>
    <t>Bal_AkPa_iakTot</t>
  </si>
  <si>
    <t>Bal_AkPa_iakTM</t>
  </si>
  <si>
    <t>Bal_AkPa_HMrp</t>
  </si>
  <si>
    <t>Bal_AkPa_HGTot</t>
  </si>
  <si>
    <t>Bal_AkPa_HFTot</t>
  </si>
  <si>
    <t>Bal_AkPa_HFiTot</t>
  </si>
  <si>
    <t>Bal_AkPa_HBP</t>
  </si>
  <si>
    <t>Bal_AkPa_GY</t>
  </si>
  <si>
    <t>Bal_AkPa_GTv</t>
  </si>
  <si>
    <t>Bal_AkPa_GTot</t>
  </si>
  <si>
    <t>Bal_AkPa_GKre</t>
  </si>
  <si>
    <t>Bal_AkPa_GGf</t>
  </si>
  <si>
    <t>Bal_AkPa_GfTot</t>
  </si>
  <si>
    <t>Bal_AkPa_GfEh</t>
  </si>
  <si>
    <t>Bal_AkPa_GDF</t>
  </si>
  <si>
    <t>Bal_AkPa_FUb</t>
  </si>
  <si>
    <t>Bal_AkPa_FmLi</t>
  </si>
  <si>
    <t>Bal_AkPa_FinTot</t>
  </si>
  <si>
    <t>Bal_AkPa_EkTot</t>
  </si>
  <si>
    <t>Bal_AkPa_EhS</t>
  </si>
  <si>
    <t>Bal_AkPa_invTot</t>
  </si>
  <si>
    <t>Bal_AkPa_Kapa</t>
  </si>
  <si>
    <t>Bal_AkPa_Dm</t>
  </si>
  <si>
    <t>Bal_AkPa_KapAv</t>
  </si>
  <si>
    <t>Bal_AkPa_KapTv</t>
  </si>
  <si>
    <t>Bal_AkPa_AVTot</t>
  </si>
  <si>
    <t>Bal_AkPa_LPTot</t>
  </si>
  <si>
    <t>Bal_AkPa_MATot</t>
  </si>
  <si>
    <t>Bal_AkPa_ASa</t>
  </si>
  <si>
    <t>Bal_AkPa_MrpTot</t>
  </si>
  <si>
    <t>Bal_AkPa_AnLk</t>
  </si>
  <si>
    <t>Bal_AkPa_XG</t>
  </si>
  <si>
    <t>Bal_AkPa_TTv</t>
  </si>
  <si>
    <t>Bal_AkPa_PapTot</t>
  </si>
  <si>
    <t>Bal_AkPa_Sif</t>
  </si>
  <si>
    <t>Bal_AkPa_TFv</t>
  </si>
  <si>
    <t>Bal_AkPa_TrL</t>
  </si>
  <si>
    <t>Bal_AkPa_XHen</t>
  </si>
  <si>
    <t>Bal_AkPa_Xinv</t>
  </si>
  <si>
    <t>Bal_AkPa_TTot</t>
  </si>
  <si>
    <t>Bal_AkPa_PasTot</t>
  </si>
  <si>
    <t>Bal_AkPa_RmS</t>
  </si>
  <si>
    <t>Bal_AkPa_XPap</t>
  </si>
  <si>
    <t>Bal_AkPa_USf</t>
  </si>
  <si>
    <t>Bal_AkPa_TDFTot</t>
  </si>
  <si>
    <t>Bal_AkPa_PUd</t>
  </si>
  <si>
    <t>Bal_AkPa_TFtM</t>
  </si>
  <si>
    <t>Bal_AkPa_XTh</t>
  </si>
  <si>
    <t>Bal_AkPa_Xud</t>
  </si>
  <si>
    <t>Bal_AkPa_ResTot</t>
  </si>
  <si>
    <t>Bal_AkPa_Pap</t>
  </si>
  <si>
    <t>Bal_AkPa_USa</t>
  </si>
  <si>
    <t>Bal_AkPa_Phs</t>
  </si>
  <si>
    <t>Bal_AkPa_OvUn</t>
  </si>
  <si>
    <t>Bal_AkPa_KoBp</t>
  </si>
  <si>
    <t>Bal_AkPa_inBp</t>
  </si>
  <si>
    <t>Bal_AkPa_AnKi</t>
  </si>
  <si>
    <t>Bal_AkPa_AkMB</t>
  </si>
  <si>
    <t>Bal_AkPa_OhL</t>
  </si>
  <si>
    <t>Bal_AkPa_OgL</t>
  </si>
  <si>
    <t>Bal_AkPa_KonG</t>
  </si>
  <si>
    <t>Bal_AkPa_OEm</t>
  </si>
  <si>
    <t>Bal_AkPa_iKre</t>
  </si>
  <si>
    <t>Bal_AkPa_iak</t>
  </si>
  <si>
    <t>Bal_AkPa_Gfx</t>
  </si>
  <si>
    <t>Bal_AkPa_GfPh</t>
  </si>
  <si>
    <t>Bal_AkPa_GfLP</t>
  </si>
  <si>
    <t>Bal_AkPa_Gfdep</t>
  </si>
  <si>
    <t>Bal_AkPa_Gfd</t>
  </si>
  <si>
    <t>Bal_AkPa_GAv</t>
  </si>
  <si>
    <t>Bal_AkPa_Dejd</t>
  </si>
  <si>
    <t>Bal_AkPa_AVUE</t>
  </si>
  <si>
    <t>Bal_AkPa_AVSB</t>
  </si>
  <si>
    <t>Bal_AkPa_MOF</t>
  </si>
  <si>
    <t>Bal_AkPa_UAv</t>
  </si>
  <si>
    <t>Bal_AkPa_TAv</t>
  </si>
  <si>
    <t>Bal_AkPa_XVr</t>
  </si>
  <si>
    <t>Bal_AkPa_UdG</t>
  </si>
  <si>
    <t>Bal_AkPa_TFm</t>
  </si>
  <si>
    <t>Bal_AkPa_VeH</t>
  </si>
  <si>
    <t>Bal_AkPa_PLF</t>
  </si>
  <si>
    <t>Bal_AkPa_RmGp</t>
  </si>
  <si>
    <t>Bal_AkPa_RMrp</t>
  </si>
  <si>
    <t>Bal_AkPa_UTv</t>
  </si>
  <si>
    <t>Bal_AkPa_XH</t>
  </si>
  <si>
    <t>Bal_AkPa_FmS</t>
  </si>
  <si>
    <t>Bal_AkPa_Mi</t>
  </si>
  <si>
    <t>LY_TUg_LuA</t>
  </si>
  <si>
    <t>LY_SumU_GL</t>
  </si>
  <si>
    <t>LY_Sumi_LuA</t>
  </si>
  <si>
    <t>LY_KUB_LuA</t>
  </si>
  <si>
    <t>LY_KUB_GL</t>
  </si>
  <si>
    <t>LY_SumD_LuA</t>
  </si>
  <si>
    <t>LY_SumD_LiA</t>
  </si>
  <si>
    <t>LY_Sumi_LiA</t>
  </si>
  <si>
    <t>LY_Sumi_GL</t>
  </si>
  <si>
    <t>LY_PRy_LuA</t>
  </si>
  <si>
    <t>LY_PRy_LiA</t>
  </si>
  <si>
    <t>LY_PRy_GL</t>
  </si>
  <si>
    <t>LY_TUg_LiA</t>
  </si>
  <si>
    <t>LY_TUg_GL</t>
  </si>
  <si>
    <t>LY_KUB_LiA</t>
  </si>
  <si>
    <t>LY_DFtot_GL</t>
  </si>
  <si>
    <t>LY_DFtot_LuA</t>
  </si>
  <si>
    <t>LY_DFtot_LiA</t>
  </si>
  <si>
    <t>LY_SumK_GL</t>
  </si>
  <si>
    <t>LY_SumK_LiA</t>
  </si>
  <si>
    <t>LY_SumK_LuA</t>
  </si>
  <si>
    <t>LY_URS_GL</t>
  </si>
  <si>
    <t>LY_URS_LiA</t>
  </si>
  <si>
    <t>LY_URS_LuA</t>
  </si>
  <si>
    <t>LY_Fop_GL</t>
  </si>
  <si>
    <t>LY_SumD_GL</t>
  </si>
  <si>
    <t>LY_Fop_LiA</t>
  </si>
  <si>
    <t>LY_SumU_LuA</t>
  </si>
  <si>
    <t>LY_SumU_LiA</t>
  </si>
  <si>
    <t>LY_Fop_LuA</t>
  </si>
  <si>
    <t>LYD_Ltot_FmB</t>
  </si>
  <si>
    <t>LYD_Ltot_DL</t>
  </si>
  <si>
    <t>LYD_Ltot_FuB</t>
  </si>
  <si>
    <t>LYD_Ltot_imB</t>
  </si>
  <si>
    <t>LYD_Ltot_iuB</t>
  </si>
  <si>
    <t>LYD_Ltot_idL</t>
  </si>
  <si>
    <t>LYD_Ltot_Ytot</t>
  </si>
  <si>
    <t>RUK_SRUK_ifa</t>
  </si>
  <si>
    <t>RUK_SRUK_RiKre</t>
  </si>
  <si>
    <t>RUK_SRUK_RiPU</t>
  </si>
  <si>
    <t>RUK_SRUK_RObL</t>
  </si>
  <si>
    <t>RUK_SRUK_iObL</t>
  </si>
  <si>
    <t>RUK_SRUK_Udinv</t>
  </si>
  <si>
    <t>RUK_SRUK_Kap</t>
  </si>
  <si>
    <t>RUK_SRUK_XU</t>
  </si>
  <si>
    <t>RUK_SRUK_UdKap</t>
  </si>
  <si>
    <t>RUK_SRUK_KursTot</t>
  </si>
  <si>
    <t>RUK_SRUK_RiXU</t>
  </si>
  <si>
    <t>RUK_SRUK_RUtot</t>
  </si>
  <si>
    <t>RUK_SRUK_iejd</t>
  </si>
  <si>
    <t>RUK_SRUK_ObL</t>
  </si>
  <si>
    <t>RUK_SRUK_PsU</t>
  </si>
  <si>
    <t>RUK_SRUK_iKre</t>
  </si>
  <si>
    <t>RUK_SRUK_AFi</t>
  </si>
  <si>
    <t>RUK_SRUK_RUTv</t>
  </si>
  <si>
    <t>RUK_SRUK_XRU</t>
  </si>
  <si>
    <t>RUK_SRUK_XReg</t>
  </si>
  <si>
    <t>RUK_SRUK_RiTg</t>
  </si>
  <si>
    <t>RUK_SRUK_RUAv</t>
  </si>
  <si>
    <t>RUK_SRUK_RiKi</t>
  </si>
  <si>
    <t>RUK_SRUK_RiGf</t>
  </si>
  <si>
    <t>RUK_SRUK_Kinv</t>
  </si>
  <si>
    <t>RUK_SRUK_Dejd</t>
  </si>
  <si>
    <t>RUK_SRUK_Gfd</t>
  </si>
  <si>
    <t>Akt_MGB_UL</t>
  </si>
  <si>
    <t>Akt_MKtot_UL</t>
  </si>
  <si>
    <t>Akt_MouTot_UL</t>
  </si>
  <si>
    <t>Akt_GouTot_UL</t>
  </si>
  <si>
    <t>Akt_GSO_UL</t>
  </si>
  <si>
    <t>Akt_Gafi_UL</t>
  </si>
  <si>
    <t>Akt_MNK_UL</t>
  </si>
  <si>
    <t>Akt_MKO_UL</t>
  </si>
  <si>
    <t>Akt_Mxi_UL</t>
  </si>
  <si>
    <t>Akt_GGB_UL</t>
  </si>
  <si>
    <t>Akt_GNK_UL</t>
  </si>
  <si>
    <t>Akt_GUK_UL</t>
  </si>
  <si>
    <t>Akt_GKtot_UL</t>
  </si>
  <si>
    <t>Akt_GKO_UL</t>
  </si>
  <si>
    <t>Akt_GUL_UL</t>
  </si>
  <si>
    <t>Akt_Gdv_UL</t>
  </si>
  <si>
    <t>Akt_Gxi_UL</t>
  </si>
  <si>
    <t>Akt_MUK_UL</t>
  </si>
  <si>
    <t>Akt_MSO_UL</t>
  </si>
  <si>
    <t>Akt_GiO_UL</t>
  </si>
  <si>
    <t>Akt_MiO_UL</t>
  </si>
  <si>
    <t>Akt_MUL_UL</t>
  </si>
  <si>
    <t>Akt_Mdv_UL</t>
  </si>
  <si>
    <t>Akt_Mafi_UL</t>
  </si>
  <si>
    <t>FpD_SDo_HL</t>
  </si>
  <si>
    <t>FpD_SDo_Ans</t>
  </si>
  <si>
    <t>FpD_SDo_ReTv</t>
  </si>
  <si>
    <t>FpD_SDo_Pudg</t>
  </si>
  <si>
    <t>FpD_SDo_ProS</t>
  </si>
  <si>
    <t>FpD_SDo_Xomk</t>
  </si>
  <si>
    <t>FpD_SDo_Otot</t>
  </si>
  <si>
    <t>FpD_SDo_PGGf</t>
  </si>
  <si>
    <t>FpD_SDo_ProF</t>
  </si>
  <si>
    <t>FpD_SDo_Adm</t>
  </si>
  <si>
    <t>FpD_SDo_Domk</t>
  </si>
  <si>
    <t>PR_PeRe_RhTot</t>
  </si>
  <si>
    <t>PR_PeRe_Pen</t>
  </si>
  <si>
    <t>PR_PeRe_Bes</t>
  </si>
  <si>
    <t>PR_PeRe_Dir</t>
  </si>
  <si>
    <t>PR_PeRe_GAH</t>
  </si>
  <si>
    <t>PR_PeRe_Lon</t>
  </si>
  <si>
    <t>PR_PeRe_Afg</t>
  </si>
  <si>
    <t>PR_PeRe_PuTot</t>
  </si>
  <si>
    <t>PR_PeRe_XyTot</t>
  </si>
  <si>
    <t>PR_PeRe_SoSi</t>
  </si>
  <si>
    <t>PR_PeRe_Rep</t>
  </si>
  <si>
    <t>PR_PeRe_TaBes</t>
  </si>
  <si>
    <t>LB_AFk_LuA</t>
  </si>
  <si>
    <t>LB_UuG_GL</t>
  </si>
  <si>
    <t>LB_UuG_LuA</t>
  </si>
  <si>
    <t>LB_LuB_LiA</t>
  </si>
  <si>
    <t>LB_UuG_LiA</t>
  </si>
  <si>
    <t>LB_DFtot_LuA</t>
  </si>
  <si>
    <t>LB_DFtot_GL</t>
  </si>
  <si>
    <t>LB_LmB_LuA</t>
  </si>
  <si>
    <t>LB_Epb_LiA</t>
  </si>
  <si>
    <t>LB_LuB_LuA</t>
  </si>
  <si>
    <t>LB_UmG_LiA</t>
  </si>
  <si>
    <t>LB_UmG_GL</t>
  </si>
  <si>
    <t>LB_Epb_LuA</t>
  </si>
  <si>
    <t>LB_AFk_LiA</t>
  </si>
  <si>
    <t>LB_AFk_GL</t>
  </si>
  <si>
    <t>LB_Lpb_GL</t>
  </si>
  <si>
    <t>LB_Lpb_LiA</t>
  </si>
  <si>
    <t>LB_Epb_GL</t>
  </si>
  <si>
    <t>LB_DFtot_LiA</t>
  </si>
  <si>
    <t>LB_LmB_LiA</t>
  </si>
  <si>
    <t>LB_LmB_GL</t>
  </si>
  <si>
    <t>LB_Lpb_LuA</t>
  </si>
  <si>
    <t>LB_LuB_GL</t>
  </si>
  <si>
    <t>LB_UmG_LuA</t>
  </si>
  <si>
    <t>LBD_LmB_Hi</t>
  </si>
  <si>
    <t>LBD_LmB_HF</t>
  </si>
  <si>
    <t>LBD_DFtot_Hi</t>
  </si>
  <si>
    <t>LBD_LuB_Hi</t>
  </si>
  <si>
    <t>LBD_UmG_Hi</t>
  </si>
  <si>
    <t>LBD_AFk_HF</t>
  </si>
  <si>
    <t>LBD_DFtot_HF</t>
  </si>
  <si>
    <t>LBD_Epb_Hi</t>
  </si>
  <si>
    <t>LBD_Epb_DLtot</t>
  </si>
  <si>
    <t>LBD_Epb_HF</t>
  </si>
  <si>
    <t>LBD_DFtot_DLtot</t>
  </si>
  <si>
    <t>LBD_Lpb_Hi</t>
  </si>
  <si>
    <t>LBD_DFtot_idL</t>
  </si>
  <si>
    <t>LBD_DFtot_Ltot</t>
  </si>
  <si>
    <t>LBD_LmB_DLtot</t>
  </si>
  <si>
    <t>LBD_Lpb_HF</t>
  </si>
  <si>
    <t>LBD_LuB_DLtot</t>
  </si>
  <si>
    <t>LBD_LuB_HF</t>
  </si>
  <si>
    <t>LBD_UmG_DLtot</t>
  </si>
  <si>
    <t>LBD_UmG_HF</t>
  </si>
  <si>
    <t>LBD_UuG_DLtot</t>
  </si>
  <si>
    <t>LBD_UuG_HF</t>
  </si>
  <si>
    <t>LBD_UuG_Hi</t>
  </si>
  <si>
    <t>LBD_AFk_DLtot</t>
  </si>
  <si>
    <t>LBD_AFk_Hi</t>
  </si>
  <si>
    <t>LBD_Lpb_DLtot</t>
  </si>
  <si>
    <t>liv</t>
  </si>
  <si>
    <t>tpk</t>
  </si>
  <si>
    <t>_TYPE_</t>
  </si>
  <si>
    <t>Res_ReOp_RiU</t>
  </si>
  <si>
    <t>Res_ReOp_Kurs</t>
  </si>
  <si>
    <t>Res_ReOp_AdmV</t>
  </si>
  <si>
    <t>Res_ReOp_iaTot</t>
  </si>
  <si>
    <t>Res_ReOp_iaPTot</t>
  </si>
  <si>
    <t>Res_ReOp_UPy</t>
  </si>
  <si>
    <t>Res_ReOp_MGd</t>
  </si>
  <si>
    <t>Res_ReOp_PYTot</t>
  </si>
  <si>
    <t>Res_ReOp_Phs</t>
  </si>
  <si>
    <t>Res_ReOp_PHTot</t>
  </si>
  <si>
    <t>Res_ReOp_Aom</t>
  </si>
  <si>
    <t>Res_ReOp_DTot</t>
  </si>
  <si>
    <t>Res_ReOp_PtTot</t>
  </si>
  <si>
    <t>Res_ReOp_ResTot</t>
  </si>
  <si>
    <t>Res_ReOp_ResNTot</t>
  </si>
  <si>
    <t>Res_ReOp_BM</t>
  </si>
  <si>
    <t>Res_ReOp_BV</t>
  </si>
  <si>
    <t>Res_ReOp_PGd</t>
  </si>
  <si>
    <t>Res_ReOp_BTot</t>
  </si>
  <si>
    <t>Res_ReOp_Pas</t>
  </si>
  <si>
    <t>Res_ReOp_KBp</t>
  </si>
  <si>
    <t>Res_ReOp_BoTot</t>
  </si>
  <si>
    <t>Res_ReOp_EB</t>
  </si>
  <si>
    <t>Res_ReOp_iNM</t>
  </si>
  <si>
    <t>Res_ReOp_iTV</t>
  </si>
  <si>
    <t>Res_ReOp_iAV</t>
  </si>
  <si>
    <t>Res_ReOp_iEjd</t>
  </si>
  <si>
    <t>Res_ReOp_Rug</t>
  </si>
  <si>
    <t>Res_ReOp_Ehs</t>
  </si>
  <si>
    <t>Res_ReOp_GEhs</t>
  </si>
  <si>
    <t>Res_ReOp_Gfa</t>
  </si>
  <si>
    <t>Res_ReOp_TB</t>
  </si>
  <si>
    <t>Res_ReOp_Eom</t>
  </si>
  <si>
    <t>Res_ReOp_PGG</t>
  </si>
  <si>
    <t>Res_ReOp_Xind</t>
  </si>
  <si>
    <t>Res_ReOp_Xomk</t>
  </si>
  <si>
    <t>Res_ReOp_XSA</t>
  </si>
  <si>
    <t>Bal_AkPa_Rsv</t>
  </si>
  <si>
    <t>Bal_AkPa_PhTot</t>
  </si>
  <si>
    <t>Bal_AkPa_PmHTot</t>
  </si>
  <si>
    <t>Bal_AkPa_TX</t>
  </si>
  <si>
    <t>Bal_AkPa_UPas</t>
  </si>
  <si>
    <t>Bal_AkPa_Erh</t>
  </si>
  <si>
    <t>Bal_AkPa_GPkv</t>
  </si>
  <si>
    <t>Bal_AkPa_TM</t>
  </si>
  <si>
    <t>Bal_AkPa_AuP</t>
  </si>
  <si>
    <t>Bal_AkPa_UdSv</t>
  </si>
  <si>
    <t>Bal_AkPa_Bop</t>
  </si>
  <si>
    <t>PRU_PeRe_RhTot</t>
  </si>
  <si>
    <t>PRU_PeRe_Htb</t>
  </si>
  <si>
    <t>PRU_PeRe_Lon</t>
  </si>
  <si>
    <t>PRU_PeRe_Pen</t>
  </si>
  <si>
    <t>PRU_PeRe_USS</t>
  </si>
  <si>
    <t>PRU_PeRe_Afg</t>
  </si>
  <si>
    <t>PRU_PeRe_PuTot</t>
  </si>
  <si>
    <t>PRU_PeRe_Rep</t>
  </si>
  <si>
    <t>PRU_PeRe_Best</t>
  </si>
  <si>
    <t>PRU_PeRe_Dir</t>
  </si>
  <si>
    <t>PRU_PeRe_TBest</t>
  </si>
  <si>
    <t>SAA_Rob_RvP</t>
  </si>
  <si>
    <t>SAA_Rob_RvU</t>
  </si>
  <si>
    <t>SAA_obTot_RvP</t>
  </si>
  <si>
    <t>SAA_obTot_RvU</t>
  </si>
  <si>
    <t>SAA_GBTot_RvP</t>
  </si>
  <si>
    <t>SAA_GBTot_Ni</t>
  </si>
  <si>
    <t>SAA_BkaD_RvP</t>
  </si>
  <si>
    <t>SAA_BkaD_RvU</t>
  </si>
  <si>
    <t>SAA_BkaD_Ni</t>
  </si>
  <si>
    <t>SAA_UkaD_RvP</t>
  </si>
  <si>
    <t>SAA_UkaD_RvU</t>
  </si>
  <si>
    <t>SAA_UkaD_Ni</t>
  </si>
  <si>
    <t>SAA_BkaU_RvP</t>
  </si>
  <si>
    <t>SAA_BkaU_RvU</t>
  </si>
  <si>
    <t>SAA_BkaU_Ni</t>
  </si>
  <si>
    <t>SAA_UkaU_RvP</t>
  </si>
  <si>
    <t>SAA_UkaU_RvU</t>
  </si>
  <si>
    <t>SAA_UkaU_Ni</t>
  </si>
  <si>
    <t>SAA_KaTot_RvP</t>
  </si>
  <si>
    <t>SAA_KaTot_RvU</t>
  </si>
  <si>
    <t>SAA_KaTot_Ni</t>
  </si>
  <si>
    <t>SAA_Sob_RvP</t>
  </si>
  <si>
    <t>SAA_Sob_RvU</t>
  </si>
  <si>
    <t>SAA_Sob_Ni</t>
  </si>
  <si>
    <t>SAA_iob_RvP</t>
  </si>
  <si>
    <t>SAA_iob_RvU</t>
  </si>
  <si>
    <t>SAA_iob_Ni</t>
  </si>
  <si>
    <t>SAA_Kobi_RvP</t>
  </si>
  <si>
    <t>SAA_Kobi_RvU</t>
  </si>
  <si>
    <t>SAA_Kobi_Ni</t>
  </si>
  <si>
    <t>SAA_Kobni_RvP</t>
  </si>
  <si>
    <t>SAA_Kobni_RvU</t>
  </si>
  <si>
    <t>SAA_Kobni_Ni</t>
  </si>
  <si>
    <t>SAA_Xob_RvP</t>
  </si>
  <si>
    <t>SAA_Xob_RvU</t>
  </si>
  <si>
    <t>SAA_Xob_Ni</t>
  </si>
  <si>
    <t>SAA_obTot_Ni</t>
  </si>
  <si>
    <t>SAA_PsU_RvP</t>
  </si>
  <si>
    <t>SAA_PsU_RvU</t>
  </si>
  <si>
    <t>SAA_PsU_Ni</t>
  </si>
  <si>
    <t>SAA_XFi_RvP</t>
  </si>
  <si>
    <t>SAA_XFi_RvU</t>
  </si>
  <si>
    <t>SAA_AFi_RvP</t>
  </si>
  <si>
    <t>SAA_AFi_RvU</t>
  </si>
  <si>
    <t>SAA_Rob_Ni</t>
  </si>
  <si>
    <t>SAA_GBTot_RvU</t>
  </si>
  <si>
    <t>SAA_GB_RvP</t>
  </si>
  <si>
    <t>SAA_GB_RvU</t>
  </si>
  <si>
    <t>SAA_Ejd_RvP</t>
  </si>
  <si>
    <t>SAA_Ejd_RvU</t>
  </si>
  <si>
    <t>SAA_Xdv_Ni</t>
  </si>
  <si>
    <t>SAA_Xdv_RvP</t>
  </si>
  <si>
    <t>SAA_AFi_Ni</t>
  </si>
  <si>
    <t>SAA_XFi_Ni</t>
  </si>
  <si>
    <t>SAA_Ejd_Ni</t>
  </si>
  <si>
    <t>SAA_GB_Ni</t>
  </si>
  <si>
    <t>SAA_Xdv_RvU</t>
  </si>
  <si>
    <t>MLP_BeRe_PfA</t>
  </si>
  <si>
    <t>MLP_BeRe_PfP</t>
  </si>
  <si>
    <t>MLP_UdRe_PfA</t>
  </si>
  <si>
    <t>MLP_UdRe_PfP</t>
  </si>
  <si>
    <t>MLP_BeRe_TM</t>
  </si>
  <si>
    <t>MLP_UdRe_TM</t>
  </si>
  <si>
    <t>MLP_BeRe_ApA</t>
  </si>
  <si>
    <t>MLP_BeRe_ApP</t>
  </si>
  <si>
    <t>MLP_BeRe_ipA</t>
  </si>
  <si>
    <t>MLP_BeRe_ipP</t>
  </si>
  <si>
    <t>MLP_BeRe_BpA</t>
  </si>
  <si>
    <t>MLP_BeRe_BpP</t>
  </si>
  <si>
    <t>MLP_TiRe_TM</t>
  </si>
  <si>
    <t>MLP_TiRe_ApA</t>
  </si>
  <si>
    <t>MLP_TiRe_ApP</t>
  </si>
  <si>
    <t>MLP_TiRe_PfA</t>
  </si>
  <si>
    <t>MLP_TiRe_PfP</t>
  </si>
  <si>
    <t>MLP_TiRe_BpA</t>
  </si>
  <si>
    <t>MLP_TiRe_BpP</t>
  </si>
  <si>
    <t>MLP_Reg_ApP</t>
  </si>
  <si>
    <t>MLP_Reg_ipP</t>
  </si>
  <si>
    <t>MLP_Reg_PfP</t>
  </si>
  <si>
    <t>MLP_Apy_TM</t>
  </si>
  <si>
    <t>MLP_Ad_TM</t>
  </si>
  <si>
    <t>MLP_Ad_ApA</t>
  </si>
  <si>
    <t>MLP_Ad_ApP</t>
  </si>
  <si>
    <t>MLP_Ad_ipA</t>
  </si>
  <si>
    <t>MLP_Ad_ipP</t>
  </si>
  <si>
    <t>MLP_Ad_PfA</t>
  </si>
  <si>
    <t>MLP_Ad_PfP</t>
  </si>
  <si>
    <t>MLP_Ad_BpA</t>
  </si>
  <si>
    <t>MLP_Ad_BpP</t>
  </si>
  <si>
    <t>MLP_AX_TM</t>
  </si>
  <si>
    <t>MLP_AX_PfA</t>
  </si>
  <si>
    <t>MLP_AX_BpA</t>
  </si>
  <si>
    <t>MLP_AX_BpP</t>
  </si>
  <si>
    <t>MLP_UdRe_ApA</t>
  </si>
  <si>
    <t>MLP_UdRe_ApP</t>
  </si>
  <si>
    <t>MLP_UdRe_ipA</t>
  </si>
  <si>
    <t>MLP_UdRe_ipP</t>
  </si>
  <si>
    <t>MLP_UdRe_BpA</t>
  </si>
  <si>
    <t>MLP_UdRe_BpP</t>
  </si>
  <si>
    <t>MLP_Apy_ApP</t>
  </si>
  <si>
    <t>MLP_TiRe_ipA</t>
  </si>
  <si>
    <t>MLP_TiRe_ipP</t>
  </si>
  <si>
    <t>MLP_AX_ipA</t>
  </si>
  <si>
    <t>MLP_AX_ipP</t>
  </si>
  <si>
    <t>MLP_AX_ApP</t>
  </si>
  <si>
    <t>MLP_Reg_BpP</t>
  </si>
  <si>
    <t>MLP_AX_ApA</t>
  </si>
  <si>
    <t>MLP_Apy_ipP</t>
  </si>
  <si>
    <t>regnper</t>
  </si>
  <si>
    <t>AP Pension Livsforsikringsaktieselskab</t>
  </si>
  <si>
    <t>Danica Pension, Livsforsikringsaktieselskab</t>
  </si>
  <si>
    <t>Forsikrings-Aktieselskabet ALKA Liv II</t>
  </si>
  <si>
    <t>Industriens Pensionsforsikring A/S</t>
  </si>
  <si>
    <t>Norli Pension Livsforsikring A/S</t>
  </si>
  <si>
    <t>PFA PENSION, FORSIKRINGSAKTIESELSKAB.</t>
  </si>
  <si>
    <t>PKA+Pension forsikringsselskab A/S</t>
  </si>
  <si>
    <t>PensionDanmark Pensionsforsikringsaktieselskab</t>
  </si>
  <si>
    <t>Topdanmark Livsforsikring A/S</t>
  </si>
  <si>
    <t>Tryg Livsforsikring A/S</t>
  </si>
  <si>
    <t>LÆGERNES PENSION - pensionskassen for læger</t>
  </si>
  <si>
    <t>PENSIONSKASSEN FOR SOCIALRÅDGIVERE , SOCIALPÆDAGOGER OG KONTORPERSONALE</t>
  </si>
  <si>
    <t>Pensionskassen for Farmakonomer</t>
  </si>
  <si>
    <t>Pensionskassen for Jordbrugsakademikere og Dyrlæger</t>
  </si>
  <si>
    <t>Pensionskassen for Sundhedsfaglige</t>
  </si>
  <si>
    <t>Pensionskassen for Sygeplejersker og Lægesekretærer</t>
  </si>
  <si>
    <t>Pensionskassen for teknikum- og diplomingeniører</t>
  </si>
  <si>
    <t>Tilbage til indholdsfortegnelsen</t>
  </si>
  <si>
    <t>Tabel 1.1 Resultatopgørelse</t>
  </si>
  <si>
    <t>Tabel 1.2 Balance</t>
  </si>
  <si>
    <t>1.000 kr. /antal</t>
  </si>
  <si>
    <t>Livsforsikrings-
kontrakter tegnet uden for ansættelsesforhold</t>
  </si>
  <si>
    <t>Livsforsikrings-
kontrakter tegnet som led i et ansættelsesforhold</t>
  </si>
  <si>
    <t>Gruppeliv</t>
  </si>
  <si>
    <t>Direkte forsikring</t>
  </si>
  <si>
    <t>Løbende præmier/bidrag</t>
  </si>
  <si>
    <t>LuA</t>
  </si>
  <si>
    <t>LiA</t>
  </si>
  <si>
    <t>GL</t>
  </si>
  <si>
    <t>Lpb</t>
  </si>
  <si>
    <t>Engangspræmier/bidrag</t>
  </si>
  <si>
    <t>Epb</t>
  </si>
  <si>
    <t>I alt (1 + 2)</t>
  </si>
  <si>
    <t>DFtot</t>
  </si>
  <si>
    <t>Heraf</t>
  </si>
  <si>
    <t>Livsforsikringskontrakter med ret til bonus</t>
  </si>
  <si>
    <t>LmB</t>
  </si>
  <si>
    <t>Livsforsikringskontrakter uden ret til bonus</t>
  </si>
  <si>
    <t>LuB</t>
  </si>
  <si>
    <t>Unit-linked kontrakter med garanti om minimumsforrentning</t>
  </si>
  <si>
    <t>UmG</t>
  </si>
  <si>
    <t>Unit-linked kontrakter uden garanti om minimumsforrentning</t>
  </si>
  <si>
    <t>UuG</t>
  </si>
  <si>
    <t>Antal forsikringskontrakter</t>
  </si>
  <si>
    <t>AFk</t>
  </si>
  <si>
    <t>Direkte livsforsikrings-
kontrakter i alt</t>
  </si>
  <si>
    <t>Heraf forsikrings-
kontrakter</t>
  </si>
  <si>
    <t>Heraf investerings-
kontrakter</t>
  </si>
  <si>
    <t>Indirekte livsforsikrings-
kontrakter</t>
  </si>
  <si>
    <t>DLtot</t>
  </si>
  <si>
    <t>HF</t>
  </si>
  <si>
    <t>Hi</t>
  </si>
  <si>
    <t>idL</t>
  </si>
  <si>
    <t>Ltot</t>
  </si>
  <si>
    <t>Summer ved død</t>
  </si>
  <si>
    <t>SumD</t>
  </si>
  <si>
    <t>Summer ved invaliditet</t>
  </si>
  <si>
    <t>Sumi</t>
  </si>
  <si>
    <t>Summer ved udløb</t>
  </si>
  <si>
    <t>SumU</t>
  </si>
  <si>
    <t>Pensions- og renteydelser</t>
  </si>
  <si>
    <t>PRy</t>
  </si>
  <si>
    <t>Tilbagekøb/udtrædelsesgodtgørelser</t>
  </si>
  <si>
    <t>TUg</t>
  </si>
  <si>
    <t>Kontant udbetalte bonusbeløb</t>
  </si>
  <si>
    <t>KUB</t>
  </si>
  <si>
    <t>Forsikringspræmier</t>
  </si>
  <si>
    <t>Fop</t>
  </si>
  <si>
    <t>Udgifter til revalidering og sygebehandling</t>
  </si>
  <si>
    <t>URS</t>
  </si>
  <si>
    <t>Forsikringssummer ved kritisk sygdom</t>
  </si>
  <si>
    <t>SumK</t>
  </si>
  <si>
    <t>I alt (1 + 2 + 3 + 4 + 5 + 6 + 7 + 8 + 9)</t>
  </si>
  <si>
    <t>Heraf forsikrings-kontrakter med ret til bonus</t>
  </si>
  <si>
    <t>Heraf forsikrings-
kontrakter uden ret til bonus</t>
  </si>
  <si>
    <t>Heraf investerings-
kontrakter med ret til bonus</t>
  </si>
  <si>
    <t>Heraf investerings-
kontrakter uden ret til bonus</t>
  </si>
  <si>
    <t>I alt</t>
  </si>
  <si>
    <t>DL</t>
  </si>
  <si>
    <t>FmB</t>
  </si>
  <si>
    <t>FuB</t>
  </si>
  <si>
    <t>imB</t>
  </si>
  <si>
    <t>iuB</t>
  </si>
  <si>
    <t>Ytot</t>
  </si>
  <si>
    <t>Beløb</t>
  </si>
  <si>
    <t>Specifikation af renter og udbytter mv.</t>
  </si>
  <si>
    <t>Renter af udlån til tilknyttede virksomheder</t>
  </si>
  <si>
    <t>RUTv</t>
  </si>
  <si>
    <t>Renter af udlån til associerede virksomheder</t>
  </si>
  <si>
    <t>RUAv</t>
  </si>
  <si>
    <t>Udbytter af kapitalandele</t>
  </si>
  <si>
    <t>UdKap</t>
  </si>
  <si>
    <t>Udbytter af investeringsforeningsandele</t>
  </si>
  <si>
    <t>Udinv</t>
  </si>
  <si>
    <t>Renteindtægter af obligationer</t>
  </si>
  <si>
    <t>RObL</t>
  </si>
  <si>
    <t>Indeksregulering af indeksobligationer</t>
  </si>
  <si>
    <t>iObL</t>
  </si>
  <si>
    <t>Renteindtægter af andele i kollektive investeringer</t>
  </si>
  <si>
    <t>RiKi</t>
  </si>
  <si>
    <t>Renteindtægter af pantesikrede udlån</t>
  </si>
  <si>
    <t>RiPU</t>
  </si>
  <si>
    <t>Renteindtægter af andre udlån</t>
  </si>
  <si>
    <t>RiXU</t>
  </si>
  <si>
    <t>Renteindtægter af indlån i kreditinstitutter</t>
  </si>
  <si>
    <t>RiKre</t>
  </si>
  <si>
    <t>Renteindtægter af genforsikringsdepoter</t>
  </si>
  <si>
    <t>RiGf</t>
  </si>
  <si>
    <t>Renteindtægter af tilgodehavender</t>
  </si>
  <si>
    <t>RiTg</t>
  </si>
  <si>
    <t>Øvrige renter og udbytter</t>
  </si>
  <si>
    <t>XRU</t>
  </si>
  <si>
    <t>I alt renter og udbytter mv. 
(1 + 2 + 3 + 4 + 5 + 6 + 7 + 8 + 9 + 10 + 11 + 12 + 13)</t>
  </si>
  <si>
    <t>RUtot</t>
  </si>
  <si>
    <t>Specifikation af kursreguleringer</t>
  </si>
  <si>
    <t>iejd</t>
  </si>
  <si>
    <t>Kap</t>
  </si>
  <si>
    <t>ifa</t>
  </si>
  <si>
    <t>Kinv</t>
  </si>
  <si>
    <t>PsU</t>
  </si>
  <si>
    <t>XU</t>
  </si>
  <si>
    <t>Afledte finansielle instrumenter</t>
  </si>
  <si>
    <t>AFi</t>
  </si>
  <si>
    <t>XReg</t>
  </si>
  <si>
    <t>I alt kursreguleringer 
(15 + 16 + 17 + 18 + 19 + 20 + 21 + 22 + 23 + 24 + 25 + 26)</t>
  </si>
  <si>
    <t>KursTot</t>
  </si>
  <si>
    <t>SRUK</t>
  </si>
  <si>
    <t>Provisioner til salgsmedarbejdere mv.</t>
  </si>
  <si>
    <t>ProS</t>
  </si>
  <si>
    <t>Provisioner til andre forsikringsselskaber</t>
  </si>
  <si>
    <t>ProF</t>
  </si>
  <si>
    <t>Personaleudgifter</t>
  </si>
  <si>
    <t>Pudg</t>
  </si>
  <si>
    <t>Administrationsvederlag</t>
  </si>
  <si>
    <t>Adm</t>
  </si>
  <si>
    <t>Husleje</t>
  </si>
  <si>
    <t>HL</t>
  </si>
  <si>
    <t>Driftsomkostninger vedrørende domicilejendomme</t>
  </si>
  <si>
    <t>Domk</t>
  </si>
  <si>
    <t>Af- og nedskrivninger</t>
  </si>
  <si>
    <t>Ans</t>
  </si>
  <si>
    <t>Andre erhvervelses- og administrationsomkostninger</t>
  </si>
  <si>
    <t>ReTv</t>
  </si>
  <si>
    <t>PGGf</t>
  </si>
  <si>
    <t>I alt forsikrings-/pensionsmæssige driftsomkostninger 
(1 + 2 + 3 + 4 + 5 + 6 + 7 + 8 + 9 + 10)</t>
  </si>
  <si>
    <t>Otot</t>
  </si>
  <si>
    <t>SDo</t>
  </si>
  <si>
    <t>1.000 kr./antal</t>
  </si>
  <si>
    <t>Personaleudgifter mv.</t>
  </si>
  <si>
    <t>Gennemsnitligt antal heltidsbeskæftigede i regnskabsåret</t>
  </si>
  <si>
    <t>GAH</t>
  </si>
  <si>
    <t>Samlede lønninger og vederlag mv.</t>
  </si>
  <si>
    <t>Løn</t>
  </si>
  <si>
    <t>Lon</t>
  </si>
  <si>
    <t>Pension</t>
  </si>
  <si>
    <t>Pen</t>
  </si>
  <si>
    <t>Andre udgifter til social sikring</t>
  </si>
  <si>
    <t>SoSi</t>
  </si>
  <si>
    <t>Afgifter beregnet på grundlag af personaleantallet eller lønsummen</t>
  </si>
  <si>
    <t>Afg</t>
  </si>
  <si>
    <t>I alt personaleudgifter mv. (2 + 3 + 4 + 5)</t>
  </si>
  <si>
    <t>PuTot</t>
  </si>
  <si>
    <t>Heraf lønninger og vederlag til</t>
  </si>
  <si>
    <t>Repræsentantskab</t>
  </si>
  <si>
    <t>Rep</t>
  </si>
  <si>
    <t>Bestyrelse</t>
  </si>
  <si>
    <t>Bes</t>
  </si>
  <si>
    <t>Direktion</t>
  </si>
  <si>
    <t>Dir</t>
  </si>
  <si>
    <t>Heraf tantieme til</t>
  </si>
  <si>
    <t>Bestyrelsen</t>
  </si>
  <si>
    <t>TaBes</t>
  </si>
  <si>
    <t>Revisionsudgifter mv.</t>
  </si>
  <si>
    <t>Samlet revisionshonorar til revisor (eller revisionsvirksomhed) for det forløbne regnskabsår</t>
  </si>
  <si>
    <t>RhTot</t>
  </si>
  <si>
    <t>Heraf for andre ydelser end revision</t>
  </si>
  <si>
    <t>XyTot</t>
  </si>
  <si>
    <t>PeRe</t>
  </si>
  <si>
    <t>1.000 kr./pct.</t>
  </si>
  <si>
    <t>Ultimo</t>
  </si>
  <si>
    <t>Gennemsnitsrenteprodukter</t>
  </si>
  <si>
    <t>Grunde og bygninger</t>
  </si>
  <si>
    <t>UL</t>
  </si>
  <si>
    <t>GGB</t>
  </si>
  <si>
    <t>Noterede kapitalandele</t>
  </si>
  <si>
    <t>GNK</t>
  </si>
  <si>
    <t>Unoterede kapitalandele</t>
  </si>
  <si>
    <t>GUK</t>
  </si>
  <si>
    <t>Kapitalandele i alt (2 + 3)</t>
  </si>
  <si>
    <t>GKtot</t>
  </si>
  <si>
    <t>Stats- og realkreditobligationer</t>
  </si>
  <si>
    <t>GSO</t>
  </si>
  <si>
    <t>Indeksobligationer</t>
  </si>
  <si>
    <t>GiO</t>
  </si>
  <si>
    <t>Kreditobligationer og emerging markets obligationer</t>
  </si>
  <si>
    <t>GKO</t>
  </si>
  <si>
    <t>Udlån mv.</t>
  </si>
  <si>
    <t>GUL</t>
  </si>
  <si>
    <t>Obligationer og udlån i alt (5 + 6 + 7 + 8)</t>
  </si>
  <si>
    <t>GouTot</t>
  </si>
  <si>
    <t>Dattervirksomheder</t>
  </si>
  <si>
    <t>Gdv</t>
  </si>
  <si>
    <t>Øvrige investeringsaktiver</t>
  </si>
  <si>
    <t>Gxi</t>
  </si>
  <si>
    <t>Afledte finansielle instrumenter til sikring af nettoændringen af aktiver og forpligtelser</t>
  </si>
  <si>
    <t>Gafi</t>
  </si>
  <si>
    <t>Markedsrenteprodukter</t>
  </si>
  <si>
    <t>MGB</t>
  </si>
  <si>
    <t>MNK</t>
  </si>
  <si>
    <t>MUK</t>
  </si>
  <si>
    <t>Kapitalandele i alt (14 + 15)</t>
  </si>
  <si>
    <t>MKtot</t>
  </si>
  <si>
    <t>MSO</t>
  </si>
  <si>
    <t>MiO</t>
  </si>
  <si>
    <t>MKO</t>
  </si>
  <si>
    <t>MUL</t>
  </si>
  <si>
    <t>Obligationer og udlån i alt (17 + 18 + 19 + 20)</t>
  </si>
  <si>
    <t>MouTot</t>
  </si>
  <si>
    <t>Mdv</t>
  </si>
  <si>
    <t>Mxi</t>
  </si>
  <si>
    <t>Mafi</t>
  </si>
  <si>
    <t>Tabel 1.3 Specifikation af livsforsikringskontakter - ydelser</t>
  </si>
  <si>
    <t>Direkte livsforsikringskontrakter</t>
  </si>
  <si>
    <t>I alt ydelser</t>
  </si>
  <si>
    <t>Tabel 1.4 Specifikation af renter og udbytter samt kursreguleringer</t>
  </si>
  <si>
    <t>Tabel 1.5 Specifikation af aktiver</t>
  </si>
  <si>
    <t>Tabel 1.6 Forsikringsmæssige driftsomkostninger</t>
  </si>
  <si>
    <t>Tabel 1.7 Personaleudgifter mv.</t>
  </si>
  <si>
    <t>felt</t>
  </si>
  <si>
    <t>skema</t>
  </si>
  <si>
    <t>LB</t>
  </si>
  <si>
    <t>LBD</t>
  </si>
  <si>
    <t>I alt livsforsikrings-kontrakter</t>
  </si>
  <si>
    <t>Tabel 1.8 Specifikation af bruttopræmier og antal forsikrede</t>
  </si>
  <si>
    <t>Tabel 2.1 Resultatopgørelse</t>
  </si>
  <si>
    <t>Tabel 2.2 Balance</t>
  </si>
  <si>
    <t>Tabel 2.4 Specifikation af renter og udbytter samt kursreguleringer</t>
  </si>
  <si>
    <t>Tabel 2.5 Specifikation af aktiver</t>
  </si>
  <si>
    <t>Tabel 2.7 Personaleudgifter mv.</t>
  </si>
  <si>
    <t>Tabel 2.8 Specifikation af medlemsbidrag og antal medlemmer</t>
  </si>
  <si>
    <t>Tabel 1.6 Pensionsmæssige driftsomkostninger</t>
  </si>
  <si>
    <t>Tabel 2.3 Specifikation af pensionsydelser</t>
  </si>
  <si>
    <t>Ordinære bidrag fra medlemmer</t>
  </si>
  <si>
    <t>Ordinære bidrag fra virksomheden</t>
  </si>
  <si>
    <t>BV</t>
  </si>
  <si>
    <t>Ekstraordinære bidrag</t>
  </si>
  <si>
    <t>EB</t>
  </si>
  <si>
    <t>Indskud fra nyindtrådte medlemmer</t>
  </si>
  <si>
    <t>iNM</t>
  </si>
  <si>
    <t>Afgivne præmier for genforsikringsdækning</t>
  </si>
  <si>
    <t>PGd</t>
  </si>
  <si>
    <t>I alt bidrag f.e.r. (1 + 2 + 3 + 4 + 5)</t>
  </si>
  <si>
    <t>BTot</t>
  </si>
  <si>
    <t>iTV</t>
  </si>
  <si>
    <t>iAV</t>
  </si>
  <si>
    <t>I alt investeringsafkast (7 + 8 + 9 + 10 + 11 + 12 + 13)</t>
  </si>
  <si>
    <t>I alt investeringsafkast efter pensionsafkastskat (14 + 15)</t>
  </si>
  <si>
    <t>iaPTot</t>
  </si>
  <si>
    <t>Udbetalte pensionsydelser</t>
  </si>
  <si>
    <t>UPy</t>
  </si>
  <si>
    <t>Ehs</t>
  </si>
  <si>
    <t>GEhs</t>
  </si>
  <si>
    <t>I alt pensionsmæssige ydelser f.e.r. (17 + 18 + 19 + 20)</t>
  </si>
  <si>
    <t>PYTot</t>
  </si>
  <si>
    <t>Ændring i pensionshensættelser</t>
  </si>
  <si>
    <t>Ændring i genforsikringsandel</t>
  </si>
  <si>
    <t>Gfa</t>
  </si>
  <si>
    <t>I alt ændring i pensionsmæssige hensættelser f.e.r. (22 + 23)</t>
  </si>
  <si>
    <t>PHTot</t>
  </si>
  <si>
    <t>Årets tilskrevne bonus</t>
  </si>
  <si>
    <t>TB</t>
  </si>
  <si>
    <t>Ændring i kollektivt bonuspotentiale</t>
  </si>
  <si>
    <t>KBp</t>
  </si>
  <si>
    <t>I alt bonus (25 + 26)</t>
  </si>
  <si>
    <t>BoTot</t>
  </si>
  <si>
    <t>Provisioner og gevinstandele fra genforsikringsvirksomheder</t>
  </si>
  <si>
    <t>I alt pensionsmæssige driftsomkostninger f.e.r. (28 + 29 + 30)</t>
  </si>
  <si>
    <t>Pensionsteknisk resultat (6 + 16 + 21 + 24 + 27 + 31)</t>
  </si>
  <si>
    <t>PtTot</t>
  </si>
  <si>
    <t>Årets resultat (32 + 33 + 34)</t>
  </si>
  <si>
    <t>Andre skatter og afgifter</t>
  </si>
  <si>
    <t>XSA</t>
  </si>
  <si>
    <t>Årets nettoresultat (35 + 36)</t>
  </si>
  <si>
    <t>ResNTot</t>
  </si>
  <si>
    <t>ReOp</t>
  </si>
  <si>
    <t>I alt investeringsaktiver (5 + 10 + 19)</t>
  </si>
  <si>
    <t>Genforsikringsandele af pensionshensættelser</t>
  </si>
  <si>
    <t>I alt genforsikringsandele af pensionsmæssige hensættelser (21 + 22)</t>
  </si>
  <si>
    <t>Tilgodehavender hos medlemmer</t>
  </si>
  <si>
    <t>TM</t>
  </si>
  <si>
    <t>TX</t>
  </si>
  <si>
    <t>I alt tilgodehavender (23 + 24 + 25 + 26 + 27)</t>
  </si>
  <si>
    <t>Udskudt pensionsafkastskat</t>
  </si>
  <si>
    <t>AuP</t>
  </si>
  <si>
    <t>I alt andre aktiver (29 + 30 + 31 + 32)</t>
  </si>
  <si>
    <t>I alt periodeafgrænsningsposter (34 + 35)</t>
  </si>
  <si>
    <t>I alt aktiver (1 + 4 + 20 + 28 + 33 + 36)</t>
  </si>
  <si>
    <t>Reserver</t>
  </si>
  <si>
    <t>Rsv</t>
  </si>
  <si>
    <t>Foreslået udbetaling til sponsorvirksomhed</t>
  </si>
  <si>
    <t>UdSv</t>
  </si>
  <si>
    <t>I alt egenkapital (38 + 39 + 40 + 41 + 42)</t>
  </si>
  <si>
    <t>Ansvarlig lånekapital</t>
  </si>
  <si>
    <t>Bonuspotentiale</t>
  </si>
  <si>
    <t>Bop</t>
  </si>
  <si>
    <t>I alt pensionshensættelser (45 + 46)</t>
  </si>
  <si>
    <t>PhTot</t>
  </si>
  <si>
    <t>Erstatningshensættelser</t>
  </si>
  <si>
    <t>Erh</t>
  </si>
  <si>
    <t>Kollektivt bonuspotentiale</t>
  </si>
  <si>
    <t>I alt pensionsmæssige hensættelser (47 + 48 + 49)</t>
  </si>
  <si>
    <t>PmHTot</t>
  </si>
  <si>
    <t>UPas</t>
  </si>
  <si>
    <t>I alt hensatte forpligtelser (51 + 52 + 53)</t>
  </si>
  <si>
    <t>Gæld i forbindelse med pensionskassevirksomhed</t>
  </si>
  <si>
    <t>GPkv</t>
  </si>
  <si>
    <t>I alt gæld (56 + 57 + 58 + 59 + 60 + 61 + 62 + 63)</t>
  </si>
  <si>
    <t>I alt passiver (43 + 44 + 50 + 54 + 55 + 64 + 65)</t>
  </si>
  <si>
    <t>1.000 kr./Antal</t>
  </si>
  <si>
    <t>Tjenestegørende 
medlemmer
Antal</t>
  </si>
  <si>
    <t>Alderspensionister Antal</t>
  </si>
  <si>
    <t>Alderspensionister
 Årlig pension</t>
  </si>
  <si>
    <t>Invalidepensionister 
Antal</t>
  </si>
  <si>
    <t>Invalidepensionister 
Årlig pension</t>
  </si>
  <si>
    <t>Pensionerede ægtefæller 
Antal</t>
  </si>
  <si>
    <t>Pensionerede ægtefæller 
Årlig pension</t>
  </si>
  <si>
    <t>Børn, der modtager 
børnepension 
Antal</t>
  </si>
  <si>
    <t>Børn, der modtager 
børnepension 
Årlig pension</t>
  </si>
  <si>
    <t>Ved begyndelsen af regnskabsåret</t>
  </si>
  <si>
    <t>ApA</t>
  </si>
  <si>
    <t>ApP</t>
  </si>
  <si>
    <t>ipA</t>
  </si>
  <si>
    <t>ipP</t>
  </si>
  <si>
    <t>PfA</t>
  </si>
  <si>
    <t>PfP</t>
  </si>
  <si>
    <t>BpA</t>
  </si>
  <si>
    <t>BpP</t>
  </si>
  <si>
    <t>BeRe</t>
  </si>
  <si>
    <t>Tilgang i regnskabsåret</t>
  </si>
  <si>
    <t>TiRe</t>
  </si>
  <si>
    <t>Reguleringer</t>
  </si>
  <si>
    <t>Reg</t>
  </si>
  <si>
    <t>Afgang: Ved overgang til pensionsydelse</t>
  </si>
  <si>
    <t>Apy</t>
  </si>
  <si>
    <t>Afgang: Ved død</t>
  </si>
  <si>
    <t>Ad</t>
  </si>
  <si>
    <t>Afgang: Af anden årsag</t>
  </si>
  <si>
    <t>AX</t>
  </si>
  <si>
    <t>Ved udgangen af regnskabsåret</t>
  </si>
  <si>
    <t>UdRe</t>
  </si>
  <si>
    <t>Gennemsnitlig antal heltidsbeskæftigede i regnskabsåret</t>
  </si>
  <si>
    <t>Htb</t>
  </si>
  <si>
    <t>USS</t>
  </si>
  <si>
    <t>Best</t>
  </si>
  <si>
    <t>TBest</t>
  </si>
  <si>
    <t>Regnskabsmæssig værdi 
Primo</t>
  </si>
  <si>
    <t>Regnskabsmæssig værdi 
Ultimo</t>
  </si>
  <si>
    <t>Nettoinvesteringer</t>
  </si>
  <si>
    <t>Grunde og bygninger, der er direkte ejet</t>
  </si>
  <si>
    <t>RvP</t>
  </si>
  <si>
    <t>RvU</t>
  </si>
  <si>
    <t>Ni</t>
  </si>
  <si>
    <t>GB</t>
  </si>
  <si>
    <t>Ejendomsaktieselskaber</t>
  </si>
  <si>
    <t>Ejd</t>
  </si>
  <si>
    <t>Grunde og bygninger i alt (1 + 2)</t>
  </si>
  <si>
    <t>GBTot</t>
  </si>
  <si>
    <t>Andre dattervirksomheder</t>
  </si>
  <si>
    <t>Xdv</t>
  </si>
  <si>
    <t>Børsnoterede danske kapitalandele</t>
  </si>
  <si>
    <t>BkaD</t>
  </si>
  <si>
    <t>Unoterede danske kapitalandele</t>
  </si>
  <si>
    <t>UkaD</t>
  </si>
  <si>
    <t>Børsnoterede udenlandske kapitalandele</t>
  </si>
  <si>
    <t>BkaU</t>
  </si>
  <si>
    <t>Unoterede udenlandske kapitalandele</t>
  </si>
  <si>
    <t>UkaU</t>
  </si>
  <si>
    <t>Øvrige kapitalandele i alt (5 + 6 + 7 + 8)</t>
  </si>
  <si>
    <t>KaTot</t>
  </si>
  <si>
    <t>Statsobligationer (Zone A)</t>
  </si>
  <si>
    <t>Sob</t>
  </si>
  <si>
    <t>Realkreditobligationer</t>
  </si>
  <si>
    <t>Rob</t>
  </si>
  <si>
    <t>iob</t>
  </si>
  <si>
    <t>Kreditobligationer investment grade</t>
  </si>
  <si>
    <t>Kobi</t>
  </si>
  <si>
    <t>Kreditobligationer non investment grade samt emerging markets obligationer</t>
  </si>
  <si>
    <t>Kobni</t>
  </si>
  <si>
    <t>Andre obligationer</t>
  </si>
  <si>
    <t>Xob</t>
  </si>
  <si>
    <t>Obligationer i alt (10 + 11 + 12 + 13 + 14 + 15)</t>
  </si>
  <si>
    <t>obTot</t>
  </si>
  <si>
    <t>Pantsikrede udlån</t>
  </si>
  <si>
    <t>Øvrige finansielle investeringsaktiver</t>
  </si>
  <si>
    <t>XFi</t>
  </si>
  <si>
    <t>Tabel 3.1 Resultatopgørelse</t>
  </si>
  <si>
    <t>Tabel 3.2 Balance</t>
  </si>
  <si>
    <t>Samlet revisionshonorar til revisor eller revisionsvirksomhed
for det forløbne regnskabsår</t>
  </si>
  <si>
    <t>Tabel 3.3 Personaleudgifter og revisionsudgifter mv.</t>
  </si>
  <si>
    <t>Tabel 3.4 Specifikation af aktiver</t>
  </si>
  <si>
    <t>Tabel 3.5 Fordeling af medlemmer</t>
  </si>
  <si>
    <t>Antal medlemmer</t>
  </si>
  <si>
    <t>0 - 49</t>
  </si>
  <si>
    <t>50 – 99</t>
  </si>
  <si>
    <t>100 – 149</t>
  </si>
  <si>
    <t>150 – 199</t>
  </si>
  <si>
    <t>200 – 249</t>
  </si>
  <si>
    <t>250 – 299</t>
  </si>
  <si>
    <t>300 – 399</t>
  </si>
  <si>
    <t>400 – 499</t>
  </si>
  <si>
    <t>Tabel 3.6 Firmapensionskasser fordelt efter medlemstal</t>
  </si>
  <si>
    <t>Antal pensionskasser</t>
  </si>
  <si>
    <t>Vælg selskab</t>
  </si>
  <si>
    <t xml:space="preserve">Regnr </t>
  </si>
  <si>
    <t>Tabel 4.1 Resultatopgørelse</t>
  </si>
  <si>
    <t>Tabel 4.2 Balance</t>
  </si>
  <si>
    <t>Livsforsikringshensættelser primo</t>
  </si>
  <si>
    <t>pTot</t>
  </si>
  <si>
    <t>LhP</t>
  </si>
  <si>
    <t>Fortjenstmargen primo</t>
  </si>
  <si>
    <t>FmP</t>
  </si>
  <si>
    <t>Forsikringsmæssige hensættelser i alt primo (1+2)</t>
  </si>
  <si>
    <t>FHTot</t>
  </si>
  <si>
    <t>Kollektivt bonuspotentiale primo</t>
  </si>
  <si>
    <t>KBP</t>
  </si>
  <si>
    <t>Akkumuleret værdiregulering primo</t>
  </si>
  <si>
    <t>VrP</t>
  </si>
  <si>
    <t>Retrospektive hensættelser primo (3 + 4 +5)</t>
  </si>
  <si>
    <t>RHP</t>
  </si>
  <si>
    <t>Tilskrivning af afkast</t>
  </si>
  <si>
    <t>TiAk</t>
  </si>
  <si>
    <t>Forsikringsydelser/pensionsydelser</t>
  </si>
  <si>
    <t>FPy</t>
  </si>
  <si>
    <t>Omkostningstillæg efter tilskrivning af omkostningsbonus</t>
  </si>
  <si>
    <t>TiOm</t>
  </si>
  <si>
    <t>Risikogevinst efter tilskrivning af risikobonus</t>
  </si>
  <si>
    <t>TiRi</t>
  </si>
  <si>
    <t>Andet</t>
  </si>
  <si>
    <t>Rhx</t>
  </si>
  <si>
    <r>
      <t>Retrospektive hensættelser ultimo (6 + 7 + 8 + 9 + 10 + 11</t>
    </r>
    <r>
      <rPr>
        <b/>
        <sz val="10"/>
        <rFont val="Verdana"/>
        <family val="2"/>
      </rPr>
      <t xml:space="preserve"> + 12</t>
    </r>
    <r>
      <rPr>
        <b/>
        <sz val="10"/>
        <color theme="1"/>
        <rFont val="Verdana"/>
        <family val="2"/>
      </rPr>
      <t>)</t>
    </r>
  </si>
  <si>
    <t>RHU</t>
  </si>
  <si>
    <t>Akkumuleret værdiregulering ultimo</t>
  </si>
  <si>
    <t>VrU</t>
  </si>
  <si>
    <t>Kollektivt bonuspotentiale ultimo</t>
  </si>
  <si>
    <t>BPu</t>
  </si>
  <si>
    <t>Fphx</t>
  </si>
  <si>
    <r>
      <t xml:space="preserve">Forsikrings-/pensionsmæssige hensættelser i alt ultimo </t>
    </r>
    <r>
      <rPr>
        <b/>
        <sz val="10"/>
        <rFont val="Verdana"/>
        <family val="2"/>
      </rPr>
      <t>(13 + 14 + 15 + 16)</t>
    </r>
  </si>
  <si>
    <t>FpHTot</t>
  </si>
  <si>
    <t>Fortjenstmargen ultimo</t>
  </si>
  <si>
    <t>FmU</t>
  </si>
  <si>
    <r>
      <t xml:space="preserve">Livsforsikrings-/pensionshensættelser ultimo </t>
    </r>
    <r>
      <rPr>
        <b/>
        <sz val="10"/>
        <rFont val="Verdana"/>
        <family val="2"/>
      </rPr>
      <t>(17 + 18)</t>
    </r>
  </si>
  <si>
    <t>LPU</t>
  </si>
  <si>
    <t>Tabel 4.3 Specifikation af de samlede livsforsikringshensættelser</t>
  </si>
  <si>
    <t>Tabel 5.1 Resultatopgørelse</t>
  </si>
  <si>
    <t>Tabel 5.2 Balance</t>
  </si>
  <si>
    <t>Tabel 4.3 Specifikation af de samlede pensionshensættelser</t>
  </si>
  <si>
    <t>Kapitel 1 - Livsforsikringsselskaber </t>
  </si>
  <si>
    <t>l</t>
  </si>
  <si>
    <t>Kapitel 2 - Tværgående pensionskasser</t>
  </si>
  <si>
    <t>Kapitel 3 - Firmapensionskasser </t>
  </si>
  <si>
    <t>Kapitel 4 - Enkeltregnskaber - livsforsikringsselskaber </t>
  </si>
  <si>
    <t>Kapitel 5 - Enkeltregnskaber - tværgående pensionskasser</t>
  </si>
  <si>
    <t>Tabel 1.1</t>
  </si>
  <si>
    <t>Tabel 1.2</t>
  </si>
  <si>
    <t>Tabel 1.3</t>
  </si>
  <si>
    <t>Tabel 1.4</t>
  </si>
  <si>
    <t>Tabel 1.5</t>
  </si>
  <si>
    <t>Tabel 1.6</t>
  </si>
  <si>
    <t>Tabel 1.7</t>
  </si>
  <si>
    <t>Tabel 1.8</t>
  </si>
  <si>
    <t>Resultatopgørelse</t>
  </si>
  <si>
    <t>Balance</t>
  </si>
  <si>
    <t>Specifikation af livsforsikringskontrakter - ydelser</t>
  </si>
  <si>
    <t>Specifikation af renter og udbytter samt kursreguleringer</t>
  </si>
  <si>
    <t>Specifikation af aktiver</t>
  </si>
  <si>
    <t>Forsikringsmæssige driftsomkostninger</t>
  </si>
  <si>
    <t>Personaleudgifter m.v.</t>
  </si>
  <si>
    <t>Specifikation af bruttopræmier og antal forsikrede</t>
  </si>
  <si>
    <t>Tabel 2.1</t>
  </si>
  <si>
    <t>Tabel 2.2</t>
  </si>
  <si>
    <t>Tabel 2.3</t>
  </si>
  <si>
    <t>Tabel 2.4</t>
  </si>
  <si>
    <t>Tabel 2.5</t>
  </si>
  <si>
    <t>Tabel 2.6</t>
  </si>
  <si>
    <t>Tabel 2.7</t>
  </si>
  <si>
    <t>Tabel 2.8</t>
  </si>
  <si>
    <t>Specifikation af pensionsydelser</t>
  </si>
  <si>
    <t>Pensionsmæssige driftsomkostninger</t>
  </si>
  <si>
    <t>Specifikation af medlemsbidrag og antal medlemmer</t>
  </si>
  <si>
    <t>Tabel 3.1</t>
  </si>
  <si>
    <t>Tabel 3.2</t>
  </si>
  <si>
    <t>Tabel 3.3</t>
  </si>
  <si>
    <t>Tabel 3.4</t>
  </si>
  <si>
    <t>Tabel 3.5</t>
  </si>
  <si>
    <t>Tabel 3.6</t>
  </si>
  <si>
    <t>Fordelt efter medlemstal</t>
  </si>
  <si>
    <t>Medlemmer</t>
  </si>
  <si>
    <t>Tabel 4.1</t>
  </si>
  <si>
    <t>Tabel 4.2</t>
  </si>
  <si>
    <t>Tabel 4.3</t>
  </si>
  <si>
    <t>Specifikation af de samlede livsforsikringshensættelser</t>
  </si>
  <si>
    <t>Tabel 5.1</t>
  </si>
  <si>
    <t>Tabel 5.2</t>
  </si>
  <si>
    <t>Tabel 5.3</t>
  </si>
  <si>
    <t>Specifikation af ændring i de samlede pensionshensættelser</t>
  </si>
  <si>
    <t>Register over livsforsikringsselskaber, tværgående pensionskasser og firmapensionskasser</t>
  </si>
  <si>
    <t>Livsforsikringsselskaber</t>
  </si>
  <si>
    <t>Cerestar Scandinavia's Pensionskasse</t>
  </si>
  <si>
    <t>Ford Motor Company's Pensionskasse</t>
  </si>
  <si>
    <t>Kreditforeningen Danmarks Pensionsafviklingskasse</t>
  </si>
  <si>
    <t>Københavns Havns Pensionskasse</t>
  </si>
  <si>
    <t>Nykredits Afviklingspensionskasse</t>
  </si>
  <si>
    <t>Pensionskassen for direktører i nogle med Sparekassen Bikuben fusionerede sparekasser</t>
  </si>
  <si>
    <t>Pensionskassen for Direktører i Sparekassen SDS (under afvikling)</t>
  </si>
  <si>
    <t>Pensionskassen under Alm. Brand A/S (Pensionsafviklingskasse)</t>
  </si>
  <si>
    <t>TDC Pensionskasse</t>
  </si>
  <si>
    <t>Lægernes Pension - pensionskassen for læger</t>
  </si>
  <si>
    <t>Danmarks Nationalbanks Pensionskasse under afvikling</t>
  </si>
  <si>
    <t>Danske Banks pensionskasse for førtidspensionister</t>
  </si>
  <si>
    <t>IBM Pensionsfond (pensionskasse)</t>
  </si>
  <si>
    <t>Pensionsafviklingskassen for Købstædernes almindelige Brandforsikring</t>
  </si>
  <si>
    <t>SAS Pilot &amp; Navigatør Pensionskasse</t>
  </si>
  <si>
    <t>Pensionskasser</t>
  </si>
  <si>
    <t>Firmapensionskasser</t>
  </si>
  <si>
    <t>CVR-nr.</t>
  </si>
  <si>
    <t>Anm.: Grønlandske selskaber indgår ikke i ovenstående bilag samt i statistikkerne</t>
  </si>
  <si>
    <t>Pædagogernes Pension - pensionskassen for pædagoger</t>
  </si>
  <si>
    <t>MLP_Apy_BpA</t>
  </si>
  <si>
    <t>MLP_Apy_BpP</t>
  </si>
  <si>
    <t>MLP_AX_PfP</t>
  </si>
  <si>
    <t>MLP_Apy_ApA</t>
  </si>
  <si>
    <t>MLP_Apy_ipA</t>
  </si>
  <si>
    <t>MLP_Apy_PfA</t>
  </si>
  <si>
    <t>MLP_Apy_PfP</t>
  </si>
  <si>
    <t>LÆRERNES PENSION, FORSIKRINGSAKTIESELSKAB</t>
  </si>
  <si>
    <t>SAMPENSION LIVSFORSIKRING A/S</t>
  </si>
  <si>
    <t>Pensionskassen for socialrådgivere, socialpædagoger og kontorpersonale</t>
  </si>
  <si>
    <t>Pensionskassen for funktionærer ansat i Roskilde Sparekasse (afviklingskasse)</t>
  </si>
  <si>
    <t>Xerox pensionskasse under afvikling</t>
  </si>
  <si>
    <t>Velliv, Pension &amp; Livsforsikring A/S</t>
  </si>
  <si>
    <t>Lph_LhP_pTot</t>
  </si>
  <si>
    <t>Lph_FmP_pTot</t>
  </si>
  <si>
    <t>Lph_FHTot_pTot</t>
  </si>
  <si>
    <t>Lph_KBP_pTot</t>
  </si>
  <si>
    <t>Lph_VrP_pTot</t>
  </si>
  <si>
    <t>Lph_RHP_pTot</t>
  </si>
  <si>
    <t>Lph_BM_pTot</t>
  </si>
  <si>
    <t>Lph_TiAk_pTot</t>
  </si>
  <si>
    <t>Lph_FPy_pTot</t>
  </si>
  <si>
    <t>Lph_TiOm_pTot</t>
  </si>
  <si>
    <t>Lph_TiRi_pTot</t>
  </si>
  <si>
    <t>Lph_Rhx_pTot</t>
  </si>
  <si>
    <t>Lph_RHU_pTot</t>
  </si>
  <si>
    <t>Lph_VrU_pTot</t>
  </si>
  <si>
    <t>Lph_BPu_pTot</t>
  </si>
  <si>
    <t>Lph_FpHTot_pTot</t>
  </si>
  <si>
    <t>Lph_FmU_pTot</t>
  </si>
  <si>
    <t>Lph_LPU_pTot</t>
  </si>
  <si>
    <t>Lph_Fphx_pTot</t>
  </si>
  <si>
    <t>Regnr</t>
  </si>
  <si>
    <t>Reportername</t>
  </si>
  <si>
    <t>Lph_Prx_pTot</t>
  </si>
  <si>
    <t>Lodspensionskassen (Afviklingskasse)</t>
  </si>
  <si>
    <t>P+, Pensionskassen for Akademikere</t>
  </si>
  <si>
    <t>PenSam Pension forsikringsaktieselskab</t>
  </si>
  <si>
    <t>AkademikerPension - Akademikernes Pensionskasse</t>
  </si>
  <si>
    <t>AP LINK LIVSFORSIKRING A/S</t>
  </si>
  <si>
    <t>Norli Liv og Pension Livsforsikring A/S</t>
  </si>
  <si>
    <t>Pensionskassen Arkitekter &amp; Designere</t>
  </si>
  <si>
    <t>Bilag 6.1</t>
  </si>
  <si>
    <t>Livsforsikringsselskaber: Statistisk materiale 2021</t>
  </si>
  <si>
    <t>Kapitel 6 - Register</t>
  </si>
  <si>
    <t>500+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</si>
</sst>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8"/>
      <color theme="4"/>
      <name val="Constantia"/>
      <family val="1"/>
    </font>
    <font>
      <sz val="10"/>
      <name val="Verdana"/>
      <family val="2"/>
    </font>
    <font>
      <b/>
      <sz val="16"/>
      <color rgb="FF990000"/>
      <name val="Constantia"/>
      <family val="1"/>
    </font>
    <font>
      <b/>
      <sz val="8"/>
      <name val="Verdana"/>
      <family val="2"/>
    </font>
    <font>
      <i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</font>
    <font>
      <b/>
      <sz val="24"/>
      <color rgb="FF990000"/>
      <name val="Constantia"/>
      <family val="1"/>
    </font>
    <font>
      <sz val="8"/>
      <color rgb="FF990000"/>
      <name val="Wingdings"/>
      <charset val="2"/>
    </font>
    <font>
      <u/>
      <sz val="11"/>
      <color rgb="FF990000"/>
      <name val="Calibri"/>
      <family val="2"/>
    </font>
    <font>
      <sz val="10.5"/>
      <color rgb="FF000000"/>
      <name val="Arial"/>
      <family val="2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</font>
    <font>
      <i/>
      <sz val="9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rgb="FF000000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/>
    <xf numFmtId="0" fontId="3" fillId="4" borderId="2">
      <alignment horizontal="left" vertical="center" wrapText="1"/>
    </xf>
    <xf numFmtId="0" fontId="4" fillId="4" borderId="2">
      <alignment horizontal="left" vertical="center" wrapText="1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0" fillId="0" borderId="0" xfId="0"/>
    <xf numFmtId="0" fontId="0" fillId="5" borderId="0" xfId="0" applyFill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quotePrefix="1" applyFont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0" xfId="0" quotePrefix="1"/>
    <xf numFmtId="0" fontId="0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6" borderId="0" xfId="0" applyFill="1"/>
    <xf numFmtId="0" fontId="9" fillId="6" borderId="0" xfId="0" applyNumberFormat="1" applyFont="1" applyFill="1" applyAlignment="1"/>
    <xf numFmtId="0" fontId="9" fillId="0" borderId="0" xfId="0" applyNumberFormat="1" applyFont="1" applyAlignment="1"/>
    <xf numFmtId="0" fontId="0" fillId="0" borderId="0" xfId="0" applyAlignment="1"/>
    <xf numFmtId="3" fontId="10" fillId="6" borderId="0" xfId="0" applyNumberFormat="1" applyFont="1" applyFill="1" applyAlignment="1"/>
    <xf numFmtId="3" fontId="10" fillId="0" borderId="0" xfId="0" applyNumberFormat="1" applyFont="1" applyAlignment="1"/>
    <xf numFmtId="3" fontId="11" fillId="6" borderId="0" xfId="0" applyNumberFormat="1" applyFont="1" applyFill="1" applyAlignment="1">
      <alignment horizontal="center" wrapText="1"/>
    </xf>
    <xf numFmtId="3" fontId="11" fillId="0" borderId="0" xfId="0" applyNumberFormat="1" applyFont="1" applyAlignment="1">
      <alignment horizontal="center" wrapText="1"/>
    </xf>
    <xf numFmtId="0" fontId="0" fillId="0" borderId="0" xfId="0" applyAlignment="1">
      <alignment horizontal="right" wrapText="1"/>
    </xf>
    <xf numFmtId="3" fontId="12" fillId="6" borderId="0" xfId="0" applyNumberFormat="1" applyFont="1" applyFill="1" applyAlignment="1">
      <alignment wrapText="1"/>
    </xf>
    <xf numFmtId="3" fontId="12" fillId="0" borderId="0" xfId="0" applyNumberFormat="1" applyFont="1" applyAlignment="1">
      <alignment wrapText="1"/>
    </xf>
    <xf numFmtId="0" fontId="0" fillId="0" borderId="0" xfId="0"/>
    <xf numFmtId="0" fontId="14" fillId="7" borderId="0" xfId="0" applyFont="1" applyFill="1" applyBorder="1"/>
    <xf numFmtId="0" fontId="15" fillId="7" borderId="0" xfId="0" applyFont="1" applyFill="1" applyBorder="1"/>
    <xf numFmtId="0" fontId="9" fillId="8" borderId="0" xfId="0" applyFont="1" applyFill="1" applyBorder="1"/>
    <xf numFmtId="0" fontId="14" fillId="8" borderId="0" xfId="0" applyFont="1" applyFill="1" applyBorder="1"/>
    <xf numFmtId="0" fontId="16" fillId="8" borderId="0" xfId="0" applyFont="1" applyFill="1" applyBorder="1" applyAlignment="1">
      <alignment horizontal="right" vertical="center"/>
    </xf>
    <xf numFmtId="0" fontId="18" fillId="8" borderId="0" xfId="3" applyFont="1" applyFill="1" applyBorder="1" applyAlignment="1" applyProtection="1"/>
    <xf numFmtId="3" fontId="0" fillId="0" borderId="1" xfId="0" applyNumberFormat="1" applyBorder="1" applyAlignment="1">
      <alignment horizontal="right" vertical="center" indent="5"/>
    </xf>
    <xf numFmtId="0" fontId="17" fillId="3" borderId="0" xfId="3" applyFill="1" applyAlignment="1" applyProtection="1"/>
    <xf numFmtId="0" fontId="19" fillId="3" borderId="0" xfId="0" applyFont="1" applyFill="1"/>
    <xf numFmtId="0" fontId="2" fillId="3" borderId="1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vertical="center" wrapText="1"/>
    </xf>
    <xf numFmtId="0" fontId="0" fillId="0" borderId="0" xfId="0"/>
    <xf numFmtId="0" fontId="21" fillId="0" borderId="0" xfId="0" applyFont="1" applyFill="1" applyBorder="1" applyAlignment="1">
      <alignment horizontal="left" vertical="center" wrapText="1"/>
    </xf>
    <xf numFmtId="0" fontId="0" fillId="0" borderId="0" xfId="0"/>
    <xf numFmtId="3" fontId="0" fillId="0" borderId="0" xfId="0" applyNumberFormat="1"/>
    <xf numFmtId="49" fontId="0" fillId="0" borderId="0" xfId="0" applyNumberFormat="1" applyAlignment="1">
      <alignment horizontal="left"/>
    </xf>
    <xf numFmtId="1" fontId="0" fillId="0" borderId="0" xfId="0" applyNumberFormat="1" applyAlignment="1"/>
    <xf numFmtId="0" fontId="1" fillId="3" borderId="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vertical="center" wrapText="1"/>
    </xf>
    <xf numFmtId="0" fontId="0" fillId="0" borderId="0" xfId="0" applyNumberFormat="1"/>
    <xf numFmtId="1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 applyProtection="1">
      <protection hidden="1"/>
    </xf>
    <xf numFmtId="0" fontId="1" fillId="3" borderId="1" xfId="0" applyFont="1" applyFill="1" applyBorder="1" applyAlignment="1" applyProtection="1">
      <alignment horizontal="left" vertical="center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3" fontId="0" fillId="0" borderId="1" xfId="0" applyNumberFormat="1" applyBorder="1" applyAlignment="1" applyProtection="1">
      <alignment horizontal="right" vertical="center"/>
      <protection hidden="1"/>
    </xf>
    <xf numFmtId="0" fontId="2" fillId="3" borderId="1" xfId="0" applyFont="1" applyFill="1" applyBorder="1" applyAlignment="1" applyProtection="1">
      <alignment horizontal="left" vertical="center"/>
      <protection hidden="1"/>
    </xf>
    <xf numFmtId="0" fontId="2" fillId="3" borderId="1" xfId="0" applyFont="1" applyFill="1" applyBorder="1" applyAlignment="1" applyProtection="1">
      <alignment horizontal="left" vertical="center" wrapText="1"/>
      <protection hidden="1"/>
    </xf>
    <xf numFmtId="0" fontId="1" fillId="3" borderId="1" xfId="0" quotePrefix="1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wrapText="1"/>
      <protection hidden="1"/>
    </xf>
    <xf numFmtId="0" fontId="5" fillId="0" borderId="0" xfId="0" applyFont="1" applyBorder="1" applyAlignment="1" applyProtection="1">
      <alignment horizontal="right" vertical="center" wrapText="1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0" fontId="1" fillId="3" borderId="4" xfId="0" applyFont="1" applyFill="1" applyBorder="1" applyAlignment="1" applyProtection="1">
      <alignment horizontal="center" vertical="center" wrapText="1"/>
      <protection hidden="1"/>
    </xf>
    <xf numFmtId="0" fontId="1" fillId="3" borderId="3" xfId="0" applyFont="1" applyFill="1" applyBorder="1" applyAlignment="1" applyProtection="1">
      <alignment horizontal="left" vertical="center"/>
      <protection hidden="1"/>
    </xf>
    <xf numFmtId="0" fontId="3" fillId="4" borderId="2" xfId="1" applyProtection="1">
      <alignment horizontal="left" vertical="center" wrapText="1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0" fillId="0" borderId="1" xfId="0" quotePrefix="1" applyFont="1" applyBorder="1" applyAlignment="1" applyProtection="1">
      <alignment horizontal="center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left" vertical="center" wrapText="1"/>
      <protection hidden="1"/>
    </xf>
    <xf numFmtId="0" fontId="6" fillId="6" borderId="1" xfId="0" applyFont="1" applyFill="1" applyBorder="1" applyAlignment="1" applyProtection="1">
      <alignment horizontal="center"/>
      <protection hidden="1"/>
    </xf>
    <xf numFmtId="0" fontId="1" fillId="3" borderId="14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14" xfId="0" applyFont="1" applyFill="1" applyBorder="1"/>
    <xf numFmtId="0" fontId="1" fillId="3" borderId="15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" fillId="3" borderId="14" xfId="0" applyNumberFormat="1" applyFont="1" applyFill="1" applyBorder="1" applyAlignment="1">
      <alignment horizontal="right" wrapText="1"/>
    </xf>
    <xf numFmtId="0" fontId="7" fillId="2" borderId="8" xfId="0" applyFont="1" applyFill="1" applyBorder="1" applyAlignment="1" applyProtection="1">
      <alignment horizontal="left" vertical="center"/>
      <protection hidden="1"/>
    </xf>
    <xf numFmtId="0" fontId="7" fillId="2" borderId="9" xfId="0" applyFont="1" applyFill="1" applyBorder="1" applyAlignment="1" applyProtection="1">
      <alignment horizontal="left" vertical="center"/>
      <protection hidden="1"/>
    </xf>
    <xf numFmtId="0" fontId="7" fillId="2" borderId="10" xfId="0" applyFont="1" applyFill="1" applyBorder="1" applyAlignment="1" applyProtection="1">
      <alignment horizontal="left" vertical="center"/>
      <protection hidden="1"/>
    </xf>
    <xf numFmtId="0" fontId="3" fillId="4" borderId="2" xfId="1" applyProtection="1">
      <alignment horizontal="left" vertical="center" wrapText="1"/>
      <protection hidden="1"/>
    </xf>
    <xf numFmtId="0" fontId="17" fillId="0" borderId="0" xfId="3" applyAlignment="1" applyProtection="1">
      <protection hidden="1"/>
    </xf>
    <xf numFmtId="0" fontId="7" fillId="2" borderId="3" xfId="0" applyFont="1" applyFill="1" applyBorder="1" applyAlignment="1" applyProtection="1">
      <alignment horizontal="left" vertical="center"/>
      <protection hidden="1"/>
    </xf>
    <xf numFmtId="0" fontId="7" fillId="2" borderId="4" xfId="0" applyFont="1" applyFill="1" applyBorder="1" applyAlignment="1" applyProtection="1">
      <alignment horizontal="left" vertical="center"/>
      <protection hidden="1"/>
    </xf>
    <xf numFmtId="0" fontId="7" fillId="2" borderId="5" xfId="0" applyFont="1" applyFill="1" applyBorder="1" applyAlignment="1" applyProtection="1">
      <alignment horizontal="left" vertical="center"/>
      <protection hidden="1"/>
    </xf>
    <xf numFmtId="0" fontId="3" fillId="4" borderId="6" xfId="1" applyBorder="1" applyProtection="1">
      <alignment horizontal="left" vertical="center" wrapText="1"/>
      <protection hidden="1"/>
    </xf>
    <xf numFmtId="0" fontId="3" fillId="4" borderId="4" xfId="1" applyBorder="1" applyProtection="1">
      <alignment horizontal="left" vertical="center" wrapText="1"/>
      <protection hidden="1"/>
    </xf>
    <xf numFmtId="0" fontId="3" fillId="4" borderId="7" xfId="1" applyBorder="1" applyProtection="1">
      <alignment horizontal="left" vertical="center" wrapText="1"/>
      <protection hidden="1"/>
    </xf>
    <xf numFmtId="0" fontId="7" fillId="2" borderId="11" xfId="0" applyFont="1" applyFill="1" applyBorder="1" applyAlignment="1" applyProtection="1">
      <alignment horizontal="left" vertical="center" wrapText="1"/>
      <protection hidden="1"/>
    </xf>
    <xf numFmtId="0" fontId="7" fillId="2" borderId="12" xfId="0" applyFont="1" applyFill="1" applyBorder="1" applyAlignment="1" applyProtection="1">
      <alignment horizontal="left" vertical="center" wrapText="1"/>
      <protection hidden="1"/>
    </xf>
    <xf numFmtId="0" fontId="7" fillId="2" borderId="1" xfId="0" applyFont="1" applyFill="1" applyBorder="1" applyAlignment="1" applyProtection="1">
      <alignment horizontal="left" vertical="center" wrapText="1"/>
      <protection hidden="1"/>
    </xf>
    <xf numFmtId="0" fontId="7" fillId="2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protection hidden="1"/>
    </xf>
    <xf numFmtId="0" fontId="7" fillId="2" borderId="8" xfId="0" applyFont="1" applyFill="1" applyBorder="1" applyAlignment="1" applyProtection="1">
      <alignment horizontal="left" vertical="center" wrapText="1"/>
      <protection hidden="1"/>
    </xf>
    <xf numFmtId="0" fontId="7" fillId="2" borderId="9" xfId="0" applyFont="1" applyFill="1" applyBorder="1" applyAlignment="1" applyProtection="1">
      <alignment horizontal="left" vertical="center" wrapText="1"/>
      <protection hidden="1"/>
    </xf>
    <xf numFmtId="0" fontId="7" fillId="2" borderId="10" xfId="0" applyFont="1" applyFill="1" applyBorder="1" applyAlignment="1" applyProtection="1">
      <alignment horizontal="left" vertical="center" wrapText="1"/>
      <protection hidden="1"/>
    </xf>
    <xf numFmtId="0" fontId="17" fillId="0" borderId="0" xfId="3" applyAlignment="1" applyProtection="1"/>
    <xf numFmtId="0" fontId="9" fillId="0" borderId="0" xfId="0" applyFont="1" applyAlignment="1">
      <alignment horizontal="left"/>
    </xf>
    <xf numFmtId="0" fontId="7" fillId="2" borderId="1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/>
      <protection hidden="1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</cellXfs>
  <cellStyles count="5">
    <cellStyle name="F-TableDescription" xfId="1"/>
    <cellStyle name="F-Title" xfId="2"/>
    <cellStyle name="Link" xfId="3" builtinId="8"/>
    <cellStyle name="Link 2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1381125</xdr:colOff>
      <xdr:row>0</xdr:row>
      <xdr:rowOff>85725</xdr:rowOff>
    </xdr:from>
    <xdr:to>
      <xdr:col>3</xdr:col>
      <xdr:colOff>3305175</xdr:colOff>
      <xdr:row>3</xdr:row>
      <xdr:rowOff>171450</xdr:rowOff>
    </xdr:to>
    <xdr:pic>
      <xdr:nvPicPr>
        <xdr:cNvPr id="2" name="Billede 1" descr="FT-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85725"/>
          <a:ext cx="1924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D3"/>
  <sheetViews>
    <sheetView workbookViewId="0">
      <selection sqref="A1:XFD1048576"/>
    </sheetView>
  </sheetViews>
  <sheetFormatPr defaultColWidth="8.7109375" defaultRowHeight="15" x14ac:dyDescent="0.25"/>
  <cols>
    <col min="1" max="1" width="6" style="52" bestFit="1" customWidth="1"/>
    <col min="2" max="2" width="7.5703125" style="52" bestFit="1" customWidth="1"/>
    <col min="3" max="3" width="21.140625" style="52" bestFit="1" customWidth="1"/>
    <col min="4" max="4" width="20.140625" style="52" bestFit="1" customWidth="1"/>
    <col min="5" max="5" width="21.140625" style="52" bestFit="1" customWidth="1"/>
    <col min="6" max="6" width="20.140625" style="52" bestFit="1" customWidth="1"/>
    <col min="7" max="7" width="19.5703125" style="52" bestFit="1" customWidth="1"/>
    <col min="8" max="9" width="20.140625" style="52" bestFit="1" customWidth="1"/>
    <col min="10" max="10" width="20.5703125" style="52" bestFit="1" customWidth="1"/>
    <col min="11" max="12" width="19.85546875" style="52" bestFit="1" customWidth="1"/>
    <col min="13" max="13" width="21.140625" style="52" bestFit="1" customWidth="1"/>
    <col min="14" max="14" width="20.85546875" style="52" bestFit="1" customWidth="1"/>
    <col min="15" max="15" width="22" style="52" bestFit="1" customWidth="1"/>
    <col min="16" max="16" width="17.5703125" style="52" bestFit="1" customWidth="1"/>
    <col min="17" max="18" width="22" style="52" bestFit="1" customWidth="1"/>
    <col min="19" max="19" width="18.5703125" style="52" bestFit="1" customWidth="1"/>
    <col min="20" max="20" width="22" style="52" bestFit="1" customWidth="1"/>
    <col min="21" max="21" width="20.140625" style="52" bestFit="1" customWidth="1"/>
    <col min="22" max="22" width="21.140625" style="52" bestFit="1" customWidth="1"/>
    <col min="23" max="24" width="19.85546875" style="52" bestFit="1" customWidth="1"/>
    <col min="25" max="25" width="21.140625" style="52" bestFit="1" customWidth="1"/>
    <col min="26" max="26" width="19.42578125" style="52" bestFit="1" customWidth="1"/>
    <col min="27" max="27" width="20.140625" style="52" bestFit="1" customWidth="1"/>
    <col min="28" max="28" width="21.42578125" style="52" bestFit="1" customWidth="1"/>
    <col min="29" max="29" width="19.5703125" style="52" bestFit="1" customWidth="1"/>
    <col min="30" max="31" width="20.42578125" style="52" bestFit="1" customWidth="1"/>
    <col min="32" max="32" width="21.140625" style="52" bestFit="1" customWidth="1"/>
    <col min="33" max="33" width="22.42578125" style="52" bestFit="1" customWidth="1"/>
    <col min="34" max="34" width="16.5703125" style="52" bestFit="1" customWidth="1"/>
    <col min="35" max="36" width="20.140625" style="52" bestFit="1" customWidth="1"/>
    <col min="37" max="38" width="21.42578125" style="52" bestFit="1" customWidth="1"/>
    <col min="39" max="39" width="20.140625" style="52" bestFit="1" customWidth="1"/>
    <col min="40" max="40" width="19.42578125" style="52" bestFit="1" customWidth="1"/>
    <col min="41" max="41" width="20.140625" style="52" bestFit="1" customWidth="1"/>
    <col min="42" max="42" width="19.140625" style="52" bestFit="1" customWidth="1"/>
    <col min="43" max="43" width="19" style="52" bestFit="1" customWidth="1"/>
    <col min="44" max="44" width="19.85546875" style="52" bestFit="1" customWidth="1"/>
    <col min="45" max="46" width="21.140625" style="52" bestFit="1" customWidth="1"/>
    <col min="47" max="47" width="19.5703125" style="52" bestFit="1" customWidth="1"/>
    <col min="48" max="48" width="19.42578125" style="52" bestFit="1" customWidth="1"/>
    <col min="49" max="49" width="19.85546875" style="52" bestFit="1" customWidth="1"/>
    <col min="50" max="50" width="19.5703125" style="52" bestFit="1" customWidth="1"/>
    <col min="51" max="51" width="18.5703125" style="52" bestFit="1" customWidth="1"/>
    <col min="52" max="52" width="18.42578125" style="52" bestFit="1" customWidth="1"/>
    <col min="53" max="53" width="20.140625" style="52" bestFit="1" customWidth="1"/>
    <col min="54" max="54" width="18.42578125" style="52" bestFit="1" customWidth="1"/>
    <col min="55" max="55" width="20.140625" style="52" bestFit="1" customWidth="1"/>
    <col min="56" max="56" width="18.5703125" style="52" bestFit="1" customWidth="1"/>
    <col min="57" max="57" width="19.5703125" style="52" bestFit="1" customWidth="1"/>
    <col min="58" max="58" width="20.42578125" style="52" bestFit="1" customWidth="1"/>
    <col min="59" max="60" width="19.42578125" style="52" bestFit="1" customWidth="1"/>
    <col min="61" max="62" width="21.140625" style="52" bestFit="1" customWidth="1"/>
    <col min="63" max="63" width="21.42578125" style="52" bestFit="1" customWidth="1"/>
    <col min="64" max="64" width="23.140625" style="52" bestFit="1" customWidth="1"/>
    <col min="65" max="65" width="20.42578125" style="52" bestFit="1" customWidth="1"/>
    <col min="66" max="66" width="21.140625" style="52" bestFit="1" customWidth="1"/>
    <col min="67" max="67" width="21.42578125" style="52" bestFit="1" customWidth="1"/>
    <col min="68" max="68" width="20.140625" style="52" bestFit="1" customWidth="1"/>
    <col min="69" max="69" width="23.140625" style="52" bestFit="1" customWidth="1"/>
    <col min="70" max="70" width="21.42578125" style="52" bestFit="1" customWidth="1"/>
    <col min="71" max="72" width="22.85546875" style="52" bestFit="1" customWidth="1"/>
    <col min="73" max="73" width="19.42578125" style="52" bestFit="1" customWidth="1"/>
    <col min="74" max="74" width="23.140625" style="52" bestFit="1" customWidth="1"/>
    <col min="75" max="75" width="19.140625" style="52" bestFit="1" customWidth="1"/>
    <col min="76" max="76" width="21.42578125" style="52" bestFit="1" customWidth="1"/>
    <col min="77" max="77" width="19.42578125" style="52" bestFit="1" customWidth="1"/>
    <col min="78" max="79" width="21.42578125" style="52" bestFit="1" customWidth="1"/>
    <col min="80" max="80" width="20.140625" style="52" bestFit="1" customWidth="1"/>
    <col min="81" max="81" width="19.42578125" style="52" bestFit="1" customWidth="1"/>
    <col min="82" max="82" width="19.140625" style="52" bestFit="1" customWidth="1"/>
    <col min="83" max="83" width="20.140625" style="52" bestFit="1" customWidth="1"/>
    <col min="84" max="84" width="19.42578125" style="52" bestFit="1" customWidth="1"/>
    <col min="85" max="85" width="20.42578125" style="52" bestFit="1" customWidth="1"/>
    <col min="86" max="86" width="21.42578125" style="52" bestFit="1" customWidth="1"/>
    <col min="87" max="88" width="20.42578125" style="52" bestFit="1" customWidth="1"/>
    <col min="89" max="89" width="22.85546875" style="52" bestFit="1" customWidth="1"/>
    <col min="90" max="90" width="21.42578125" style="52" bestFit="1" customWidth="1"/>
    <col min="91" max="91" width="16.5703125" style="52" bestFit="1" customWidth="1"/>
    <col min="92" max="93" width="21.42578125" style="52" bestFit="1" customWidth="1"/>
    <col min="94" max="94" width="20.140625" style="52" bestFit="1" customWidth="1"/>
    <col min="95" max="95" width="23.140625" style="52" bestFit="1" customWidth="1"/>
    <col min="96" max="97" width="20.140625" style="52" bestFit="1" customWidth="1"/>
    <col min="98" max="98" width="21.42578125" style="52" bestFit="1" customWidth="1"/>
    <col min="99" max="99" width="20.42578125" style="52" bestFit="1" customWidth="1"/>
    <col min="100" max="100" width="21.42578125" style="52" bestFit="1" customWidth="1"/>
    <col min="101" max="101" width="21.140625" style="52" bestFit="1" customWidth="1"/>
    <col min="102" max="104" width="22.85546875" style="52" bestFit="1" customWidth="1"/>
    <col min="105" max="105" width="20.42578125" style="52" bestFit="1" customWidth="1"/>
    <col min="106" max="106" width="20.140625" style="52" bestFit="1" customWidth="1"/>
    <col min="107" max="107" width="21.42578125" style="52" bestFit="1" customWidth="1"/>
    <col min="108" max="108" width="20.42578125" style="52" bestFit="1" customWidth="1"/>
    <col min="109" max="109" width="23.140625" style="52" bestFit="1" customWidth="1"/>
    <col min="110" max="114" width="19.42578125" style="52" bestFit="1" customWidth="1"/>
    <col min="115" max="115" width="20.140625" style="52" bestFit="1" customWidth="1"/>
    <col min="116" max="116" width="20" style="52" bestFit="1" customWidth="1"/>
    <col min="117" max="117" width="20.42578125" style="52" bestFit="1" customWidth="1"/>
    <col min="118" max="119" width="21.140625" style="52" bestFit="1" customWidth="1"/>
    <col min="120" max="120" width="19.42578125" style="52" bestFit="1" customWidth="1"/>
    <col min="121" max="121" width="22.85546875" style="52" bestFit="1" customWidth="1"/>
    <col min="122" max="123" width="20.42578125" style="52" bestFit="1" customWidth="1"/>
    <col min="124" max="124" width="21.42578125" style="52" bestFit="1" customWidth="1"/>
    <col min="125" max="125" width="19.140625" style="52" bestFit="1" customWidth="1"/>
    <col min="126" max="126" width="17.85546875" style="52" bestFit="1" customWidth="1"/>
    <col min="127" max="127" width="20.140625" style="52" bestFit="1" customWidth="1"/>
    <col min="128" max="128" width="14.140625" style="52" bestFit="1" customWidth="1"/>
    <col min="129" max="129" width="15.5703125" style="52" bestFit="1" customWidth="1"/>
    <col min="130" max="130" width="17.85546875" style="52" bestFit="1" customWidth="1"/>
    <col min="131" max="131" width="20.42578125" style="52" bestFit="1" customWidth="1"/>
    <col min="132" max="132" width="17.85546875" style="52" bestFit="1" customWidth="1"/>
    <col min="133" max="133" width="17.5703125" style="52" bestFit="1" customWidth="1"/>
    <col min="134" max="134" width="15.5703125" style="52" bestFit="1" customWidth="1"/>
    <col min="135" max="135" width="17.85546875" style="52" bestFit="1" customWidth="1"/>
    <col min="136" max="136" width="16.5703125" style="52" bestFit="1" customWidth="1"/>
    <col min="137" max="137" width="16.42578125" style="52" bestFit="1" customWidth="1"/>
    <col min="138" max="139" width="16.5703125" style="52" bestFit="1" customWidth="1"/>
    <col min="140" max="140" width="20.140625" style="52" bestFit="1" customWidth="1"/>
    <col min="141" max="141" width="17.42578125" style="52" bestFit="1" customWidth="1"/>
    <col min="142" max="142" width="19.42578125" style="52" bestFit="1" customWidth="1"/>
    <col min="143" max="143" width="20.140625" style="52" bestFit="1" customWidth="1"/>
    <col min="144" max="144" width="17.85546875" style="52" bestFit="1" customWidth="1"/>
    <col min="145" max="145" width="21.140625" style="52" bestFit="1" customWidth="1"/>
    <col min="146" max="146" width="20.140625" style="52" bestFit="1" customWidth="1"/>
    <col min="147" max="147" width="19.140625" style="52" bestFit="1" customWidth="1"/>
    <col min="148" max="148" width="20.42578125" style="52" bestFit="1" customWidth="1"/>
    <col min="149" max="149" width="15.5703125" style="52" bestFit="1" customWidth="1"/>
    <col min="150" max="150" width="19.42578125" style="52" bestFit="1" customWidth="1"/>
    <col min="151" max="151" width="17.85546875" style="52" bestFit="1" customWidth="1"/>
    <col min="152" max="152" width="19.42578125" style="52" bestFit="1" customWidth="1"/>
    <col min="153" max="153" width="15.5703125" style="52" bestFit="1" customWidth="1"/>
    <col min="154" max="154" width="16.5703125" style="52" bestFit="1" customWidth="1"/>
    <col min="155" max="155" width="19.140625" style="52" bestFit="1" customWidth="1"/>
    <col min="156" max="156" width="21.140625" style="52" bestFit="1" customWidth="1"/>
    <col min="157" max="158" width="20" style="52" bestFit="1" customWidth="1"/>
    <col min="159" max="159" width="18.140625" style="52" bestFit="1" customWidth="1"/>
    <col min="160" max="160" width="20.140625" style="52" bestFit="1" customWidth="1"/>
    <col min="161" max="161" width="18.5703125" style="52" bestFit="1" customWidth="1"/>
    <col min="162" max="162" width="20.140625" style="52" bestFit="1" customWidth="1"/>
    <col min="163" max="163" width="20" style="52" bestFit="1" customWidth="1"/>
    <col min="164" max="164" width="18.5703125" style="52" bestFit="1" customWidth="1"/>
    <col min="165" max="165" width="20.140625" style="52" bestFit="1" customWidth="1"/>
    <col min="166" max="166" width="21.140625" style="52" bestFit="1" customWidth="1"/>
    <col min="167" max="167" width="17.42578125" style="52" bestFit="1" customWidth="1"/>
    <col min="168" max="168" width="21.140625" style="52" bestFit="1" customWidth="1"/>
    <col min="169" max="169" width="21" style="52" bestFit="1" customWidth="1"/>
    <col min="170" max="170" width="18.5703125" style="52" bestFit="1" customWidth="1"/>
    <col min="171" max="171" width="20.140625" style="52" bestFit="1" customWidth="1"/>
    <col min="172" max="173" width="21.140625" style="52" bestFit="1" customWidth="1"/>
    <col min="174" max="175" width="18.5703125" style="52" bestFit="1" customWidth="1"/>
    <col min="176" max="178" width="17.42578125" style="52" bestFit="1" customWidth="1"/>
    <col min="179" max="179" width="18.140625" style="52" bestFit="1" customWidth="1"/>
    <col min="180" max="180" width="17.42578125" style="52" bestFit="1" customWidth="1"/>
    <col min="181" max="181" width="20.140625" style="52" bestFit="1" customWidth="1"/>
    <col min="182" max="182" width="18.5703125" style="52" bestFit="1" customWidth="1"/>
    <col min="183" max="184" width="21" style="52" bestFit="1" customWidth="1"/>
    <col min="185" max="185" width="20" style="52" bestFit="1" customWidth="1"/>
    <col min="186" max="186" width="21.85546875" style="52" bestFit="1" customWidth="1"/>
    <col min="187" max="188" width="21.140625" style="52" bestFit="1" customWidth="1"/>
    <col min="189" max="189" width="13.5703125" style="52" bestFit="1" customWidth="1"/>
    <col min="190" max="191" width="20.140625" style="52" bestFit="1" customWidth="1"/>
    <col min="192" max="192" width="21.85546875" style="52" bestFit="1" customWidth="1"/>
    <col min="193" max="193" width="20.42578125" style="52" bestFit="1" customWidth="1"/>
    <col min="194" max="194" width="20" style="52" bestFit="1" customWidth="1"/>
    <col min="195" max="196" width="20.42578125" style="52" bestFit="1" customWidth="1"/>
    <col min="197" max="197" width="19.140625" style="52" bestFit="1" customWidth="1"/>
    <col min="198" max="198" width="19.42578125" style="52" bestFit="1" customWidth="1"/>
    <col min="199" max="199" width="20.140625" style="52" bestFit="1" customWidth="1"/>
    <col min="200" max="200" width="20.42578125" style="52" bestFit="1" customWidth="1"/>
    <col min="201" max="201" width="20" style="52" bestFit="1" customWidth="1"/>
    <col min="202" max="202" width="20.42578125" style="52" bestFit="1" customWidth="1"/>
    <col min="203" max="204" width="20.5703125" style="52" bestFit="1" customWidth="1"/>
    <col min="205" max="205" width="19.85546875" style="52" bestFit="1" customWidth="1"/>
    <col min="206" max="206" width="20.42578125" style="52" bestFit="1" customWidth="1"/>
    <col min="207" max="207" width="19.85546875" style="52" bestFit="1" customWidth="1"/>
    <col min="208" max="209" width="20.5703125" style="52" bestFit="1" customWidth="1"/>
    <col min="210" max="210" width="19" style="52" bestFit="1" customWidth="1"/>
    <col min="211" max="212" width="20.140625" style="52" bestFit="1" customWidth="1"/>
    <col min="213" max="213" width="19.5703125" style="52" bestFit="1" customWidth="1"/>
    <col min="214" max="215" width="19.140625" style="52" bestFit="1" customWidth="1"/>
    <col min="216" max="216" width="16.42578125" style="52" bestFit="1" customWidth="1"/>
    <col min="217" max="217" width="15.5703125" style="52" bestFit="1" customWidth="1"/>
    <col min="218" max="218" width="16.42578125" style="52" bestFit="1" customWidth="1"/>
    <col min="219" max="219" width="15" style="52" bestFit="1" customWidth="1"/>
    <col min="220" max="220" width="20.42578125" style="52" bestFit="1" customWidth="1"/>
    <col min="221" max="227" width="21.42578125" style="52" bestFit="1" customWidth="1"/>
    <col min="228" max="228" width="21.140625" style="52" bestFit="1" customWidth="1"/>
    <col min="229" max="229" width="20.42578125" style="52" bestFit="1" customWidth="1"/>
    <col min="230" max="235" width="21.42578125" style="52" bestFit="1" customWidth="1"/>
    <col min="236" max="236" width="21.140625" style="52" bestFit="1" customWidth="1"/>
    <col min="237" max="238" width="21.42578125" style="52" bestFit="1" customWidth="1"/>
    <col min="239" max="239" width="20.42578125" style="52" bestFit="1" customWidth="1"/>
    <col min="240" max="240" width="21.140625" style="52" bestFit="1" customWidth="1"/>
    <col min="241" max="241" width="19.42578125" style="52" bestFit="1" customWidth="1"/>
    <col min="242" max="242" width="20" style="52" bestFit="1" customWidth="1"/>
    <col min="243" max="243" width="19.5703125" style="52" bestFit="1" customWidth="1"/>
    <col min="244" max="244" width="18.5703125" style="52" bestFit="1" customWidth="1"/>
    <col min="245" max="245" width="20" style="52" bestFit="1" customWidth="1"/>
    <col min="246" max="246" width="19.85546875" style="52" bestFit="1" customWidth="1"/>
    <col min="247" max="247" width="20.140625" style="52" bestFit="1" customWidth="1"/>
    <col min="248" max="248" width="19.5703125" style="52" bestFit="1" customWidth="1"/>
    <col min="249" max="249" width="18.5703125" style="52" bestFit="1" customWidth="1"/>
    <col min="250" max="250" width="20.140625" style="52" bestFit="1" customWidth="1"/>
    <col min="251" max="251" width="18.42578125" style="52" bestFit="1" customWidth="1"/>
    <col min="252" max="252" width="18.5703125" style="52" bestFit="1" customWidth="1"/>
    <col min="253" max="253" width="20.140625" style="52" bestFit="1" customWidth="1"/>
    <col min="254" max="254" width="19.85546875" style="52" bestFit="1" customWidth="1"/>
    <col min="255" max="255" width="16.5703125" style="52" bestFit="1" customWidth="1"/>
    <col min="256" max="256" width="19.42578125" style="52" bestFit="1" customWidth="1"/>
    <col min="257" max="257" width="17.5703125" style="52" bestFit="1" customWidth="1"/>
    <col min="258" max="258" width="17.85546875" style="52" bestFit="1" customWidth="1"/>
    <col min="259" max="260" width="19.42578125" style="52" bestFit="1" customWidth="1"/>
    <col min="261" max="261" width="17.85546875" style="52" bestFit="1" customWidth="1"/>
    <col min="262" max="262" width="19.42578125" style="52" bestFit="1" customWidth="1"/>
    <col min="263" max="263" width="16.42578125" style="52" bestFit="1" customWidth="1"/>
    <col min="264" max="264" width="16.5703125" style="52" bestFit="1" customWidth="1"/>
    <col min="265" max="265" width="14" style="52" bestFit="1" customWidth="1"/>
    <col min="266" max="266" width="15.5703125" style="52" bestFit="1" customWidth="1"/>
    <col min="267" max="267" width="19.42578125" style="52" bestFit="1" customWidth="1"/>
    <col min="268" max="268" width="20.42578125" style="52" bestFit="1" customWidth="1"/>
    <col min="269" max="270" width="19.42578125" style="52" bestFit="1" customWidth="1"/>
    <col min="271" max="273" width="20.42578125" style="52" bestFit="1" customWidth="1"/>
    <col min="274" max="274" width="21.42578125" style="52" bestFit="1" customWidth="1"/>
    <col min="275" max="275" width="20.42578125" style="52" bestFit="1" customWidth="1"/>
    <col min="276" max="276" width="19.42578125" style="52" bestFit="1" customWidth="1"/>
    <col min="277" max="277" width="20.42578125" style="52" bestFit="1" customWidth="1"/>
    <col min="278" max="282" width="19.42578125" style="52" bestFit="1" customWidth="1"/>
    <col min="283" max="283" width="20.42578125" style="52" bestFit="1" customWidth="1"/>
    <col min="284" max="284" width="12" style="52" bestFit="1" customWidth="1"/>
    <col min="285" max="285" width="21.42578125" style="52" bestFit="1" customWidth="1"/>
    <col min="286" max="286" width="21.140625" style="52" bestFit="1" customWidth="1"/>
    <col min="287" max="290" width="19.42578125" style="52" bestFit="1" customWidth="1"/>
    <col min="291" max="292" width="20.42578125" style="52" bestFit="1" customWidth="1"/>
    <col min="293" max="293" width="19.42578125" style="52" bestFit="1" customWidth="1"/>
    <col min="294" max="295" width="20.42578125" style="52" bestFit="1" customWidth="1"/>
    <col min="296" max="296" width="19.42578125" style="52" bestFit="1" customWidth="1"/>
    <col min="297" max="298" width="21.42578125" style="52" bestFit="1" customWidth="1"/>
    <col min="299" max="300" width="20.42578125" style="52" bestFit="1" customWidth="1"/>
    <col min="301" max="301" width="21.42578125" style="52" bestFit="1" customWidth="1"/>
    <col min="302" max="303" width="20.42578125" style="52" bestFit="1" customWidth="1"/>
    <col min="304" max="304" width="21.42578125" style="52" bestFit="1" customWidth="1"/>
    <col min="305" max="306" width="20.42578125" style="52" bestFit="1" customWidth="1"/>
    <col min="307" max="310" width="19.42578125" style="52" bestFit="1" customWidth="1"/>
    <col min="311" max="311" width="21.140625" style="52" bestFit="1" customWidth="1"/>
    <col min="312" max="312" width="21" style="52" bestFit="1" customWidth="1"/>
    <col min="313" max="313" width="20.140625" style="52" bestFit="1" customWidth="1"/>
    <col min="314" max="315" width="19.42578125" style="52" bestFit="1" customWidth="1"/>
    <col min="316" max="316" width="20.42578125" style="52" bestFit="1" customWidth="1"/>
    <col min="317" max="16384" width="8.7109375" style="52"/>
  </cols>
  <sheetData>
    <row r="1" spans="1:316" x14ac:dyDescent="0.25">
      <c r="A1" s="52" t="s">
        <v>404</v>
      </c>
      <c r="B1" s="52" t="s">
        <v>405</v>
      </c>
      <c r="C1" s="52" t="s">
        <v>414</v>
      </c>
      <c r="D1" s="52" t="s">
        <v>454</v>
      </c>
      <c r="E1" s="52" t="s">
        <v>441</v>
      </c>
      <c r="F1" s="52" t="s">
        <v>451</v>
      </c>
      <c r="G1" s="52" t="s">
        <v>440</v>
      </c>
      <c r="H1" s="52" t="s">
        <v>459</v>
      </c>
      <c r="I1" s="52" t="s">
        <v>412</v>
      </c>
      <c r="J1" s="52" t="s">
        <v>443</v>
      </c>
      <c r="K1" s="52" t="s">
        <v>445</v>
      </c>
      <c r="L1" s="52" t="s">
        <v>410</v>
      </c>
      <c r="M1" s="52" t="s">
        <v>457</v>
      </c>
      <c r="N1" s="52" t="s">
        <v>425</v>
      </c>
      <c r="O1" s="52" t="s">
        <v>452</v>
      </c>
      <c r="P1" s="52" t="s">
        <v>439</v>
      </c>
      <c r="Q1" s="52" t="s">
        <v>433</v>
      </c>
      <c r="R1" s="52" t="s">
        <v>431</v>
      </c>
      <c r="S1" s="52" t="s">
        <v>450</v>
      </c>
      <c r="T1" s="52" t="s">
        <v>415</v>
      </c>
      <c r="U1" s="52" t="s">
        <v>411</v>
      </c>
      <c r="V1" s="52" t="s">
        <v>436</v>
      </c>
      <c r="W1" s="52" t="s">
        <v>409</v>
      </c>
      <c r="X1" s="52" t="s">
        <v>435</v>
      </c>
      <c r="Y1" s="52" t="s">
        <v>453</v>
      </c>
      <c r="Z1" s="52" t="s">
        <v>449</v>
      </c>
      <c r="AA1" s="52" t="s">
        <v>421</v>
      </c>
      <c r="AB1" s="52" t="s">
        <v>423</v>
      </c>
      <c r="AC1" s="52" t="s">
        <v>418</v>
      </c>
      <c r="AD1" s="52" t="s">
        <v>426</v>
      </c>
      <c r="AE1" s="52" t="s">
        <v>430</v>
      </c>
      <c r="AF1" s="52" t="s">
        <v>458</v>
      </c>
      <c r="AG1" s="52" t="s">
        <v>406</v>
      </c>
      <c r="AH1" s="52" t="s">
        <v>424</v>
      </c>
      <c r="AI1" s="52" t="s">
        <v>442</v>
      </c>
      <c r="AJ1" s="52" t="s">
        <v>413</v>
      </c>
      <c r="AK1" s="52" t="s">
        <v>446</v>
      </c>
      <c r="AL1" s="52" t="s">
        <v>456</v>
      </c>
      <c r="AM1" s="52" t="s">
        <v>419</v>
      </c>
      <c r="AN1" s="52" t="s">
        <v>460</v>
      </c>
      <c r="AO1" s="52" t="s">
        <v>432</v>
      </c>
      <c r="AP1" s="52" t="s">
        <v>427</v>
      </c>
      <c r="AQ1" s="52" t="s">
        <v>447</v>
      </c>
      <c r="AR1" s="52" t="s">
        <v>429</v>
      </c>
      <c r="AS1" s="52" t="s">
        <v>408</v>
      </c>
      <c r="AT1" s="52" t="s">
        <v>407</v>
      </c>
      <c r="AU1" s="52" t="s">
        <v>420</v>
      </c>
      <c r="AV1" s="52" t="s">
        <v>422</v>
      </c>
      <c r="AW1" s="52" t="s">
        <v>417</v>
      </c>
      <c r="AX1" s="52" t="s">
        <v>437</v>
      </c>
      <c r="AY1" s="52" t="s">
        <v>444</v>
      </c>
      <c r="AZ1" s="52" t="s">
        <v>438</v>
      </c>
      <c r="BA1" s="52" t="s">
        <v>448</v>
      </c>
      <c r="BB1" s="52" t="s">
        <v>434</v>
      </c>
      <c r="BC1" s="52" t="s">
        <v>455</v>
      </c>
      <c r="BD1" s="52" t="s">
        <v>428</v>
      </c>
      <c r="BE1" s="52" t="s">
        <v>416</v>
      </c>
      <c r="BF1" s="52" t="s">
        <v>464</v>
      </c>
      <c r="BG1" s="52" t="s">
        <v>529</v>
      </c>
      <c r="BH1" s="52" t="s">
        <v>463</v>
      </c>
      <c r="BI1" s="52" t="s">
        <v>467</v>
      </c>
      <c r="BJ1" s="52" t="s">
        <v>462</v>
      </c>
      <c r="BK1" s="52" t="s">
        <v>468</v>
      </c>
      <c r="BL1" s="52" t="s">
        <v>461</v>
      </c>
      <c r="BM1" s="52" t="s">
        <v>528</v>
      </c>
      <c r="BN1" s="52" t="s">
        <v>502</v>
      </c>
      <c r="BO1" s="52" t="s">
        <v>500</v>
      </c>
      <c r="BP1" s="52" t="s">
        <v>544</v>
      </c>
      <c r="BQ1" s="52" t="s">
        <v>497</v>
      </c>
      <c r="BR1" s="52" t="s">
        <v>543</v>
      </c>
      <c r="BS1" s="52" t="s">
        <v>542</v>
      </c>
      <c r="BT1" s="52" t="s">
        <v>494</v>
      </c>
      <c r="BU1" s="52" t="s">
        <v>491</v>
      </c>
      <c r="BV1" s="52" t="s">
        <v>490</v>
      </c>
      <c r="BW1" s="52" t="s">
        <v>489</v>
      </c>
      <c r="BX1" s="52" t="s">
        <v>488</v>
      </c>
      <c r="BY1" s="52" t="s">
        <v>557</v>
      </c>
      <c r="BZ1" s="52" t="s">
        <v>487</v>
      </c>
      <c r="CA1" s="52" t="s">
        <v>541</v>
      </c>
      <c r="CB1" s="52" t="s">
        <v>486</v>
      </c>
      <c r="CC1" s="52" t="s">
        <v>540</v>
      </c>
      <c r="CD1" s="52" t="s">
        <v>539</v>
      </c>
      <c r="CE1" s="52" t="s">
        <v>485</v>
      </c>
      <c r="CF1" s="52" t="s">
        <v>538</v>
      </c>
      <c r="CG1" s="52" t="s">
        <v>537</v>
      </c>
      <c r="CH1" s="52" t="s">
        <v>484</v>
      </c>
      <c r="CI1" s="52" t="s">
        <v>536</v>
      </c>
      <c r="CJ1" s="52" t="s">
        <v>483</v>
      </c>
      <c r="CK1" s="52" t="s">
        <v>482</v>
      </c>
      <c r="CL1" s="52" t="s">
        <v>481</v>
      </c>
      <c r="CM1" s="52" t="s">
        <v>480</v>
      </c>
      <c r="CN1" s="52" t="s">
        <v>479</v>
      </c>
      <c r="CO1" s="52" t="s">
        <v>478</v>
      </c>
      <c r="CP1" s="52" t="s">
        <v>477</v>
      </c>
      <c r="CQ1" s="52" t="s">
        <v>476</v>
      </c>
      <c r="CR1" s="52" t="s">
        <v>475</v>
      </c>
      <c r="CS1" s="52" t="s">
        <v>474</v>
      </c>
      <c r="CT1" s="52" t="s">
        <v>535</v>
      </c>
      <c r="CU1" s="52" t="s">
        <v>473</v>
      </c>
      <c r="CV1" s="52" t="s">
        <v>472</v>
      </c>
      <c r="CW1" s="52" t="s">
        <v>471</v>
      </c>
      <c r="CX1" s="52" t="s">
        <v>534</v>
      </c>
      <c r="CY1" s="52" t="s">
        <v>527</v>
      </c>
      <c r="CZ1" s="52" t="s">
        <v>470</v>
      </c>
      <c r="DA1" s="52" t="s">
        <v>492</v>
      </c>
      <c r="DB1" s="52" t="s">
        <v>493</v>
      </c>
      <c r="DC1" s="52" t="s">
        <v>495</v>
      </c>
      <c r="DD1" s="52" t="s">
        <v>496</v>
      </c>
      <c r="DE1" s="52" t="s">
        <v>526</v>
      </c>
      <c r="DF1" s="52" t="s">
        <v>532</v>
      </c>
      <c r="DG1" s="52" t="s">
        <v>469</v>
      </c>
      <c r="DH1" s="52" t="s">
        <v>498</v>
      </c>
      <c r="DI1" s="52" t="s">
        <v>499</v>
      </c>
      <c r="DJ1" s="52" t="s">
        <v>558</v>
      </c>
      <c r="DK1" s="52" t="s">
        <v>545</v>
      </c>
      <c r="DL1" s="52" t="s">
        <v>501</v>
      </c>
      <c r="DM1" s="52" t="s">
        <v>466</v>
      </c>
      <c r="DN1" s="52" t="s">
        <v>533</v>
      </c>
      <c r="DO1" s="52" t="s">
        <v>531</v>
      </c>
      <c r="DP1" s="52" t="s">
        <v>530</v>
      </c>
      <c r="DQ1" s="52" t="s">
        <v>465</v>
      </c>
      <c r="DR1" s="52" t="s">
        <v>525</v>
      </c>
      <c r="DS1" s="52" t="s">
        <v>522</v>
      </c>
      <c r="DT1" s="52" t="s">
        <v>505</v>
      </c>
      <c r="DU1" s="52" t="s">
        <v>512</v>
      </c>
      <c r="DV1" s="52" t="s">
        <v>524</v>
      </c>
      <c r="DW1" s="52" t="s">
        <v>552</v>
      </c>
      <c r="DX1" s="52" t="s">
        <v>517</v>
      </c>
      <c r="DY1" s="52" t="s">
        <v>521</v>
      </c>
      <c r="DZ1" s="52" t="s">
        <v>553</v>
      </c>
      <c r="EA1" s="52" t="s">
        <v>554</v>
      </c>
      <c r="EB1" s="52" t="s">
        <v>513</v>
      </c>
      <c r="EC1" s="52" t="s">
        <v>506</v>
      </c>
      <c r="ED1" s="52" t="s">
        <v>547</v>
      </c>
      <c r="EE1" s="52" t="s">
        <v>516</v>
      </c>
      <c r="EF1" s="52" t="s">
        <v>550</v>
      </c>
      <c r="EG1" s="52" t="s">
        <v>518</v>
      </c>
      <c r="EH1" s="52" t="s">
        <v>507</v>
      </c>
      <c r="EI1" s="52" t="s">
        <v>508</v>
      </c>
      <c r="EJ1" s="52" t="s">
        <v>511</v>
      </c>
      <c r="EK1" s="52" t="s">
        <v>504</v>
      </c>
      <c r="EL1" s="52" t="s">
        <v>546</v>
      </c>
      <c r="EM1" s="52" t="s">
        <v>549</v>
      </c>
      <c r="EN1" s="52" t="s">
        <v>523</v>
      </c>
      <c r="EO1" s="52" t="s">
        <v>515</v>
      </c>
      <c r="EP1" s="52" t="s">
        <v>555</v>
      </c>
      <c r="EQ1" s="52" t="s">
        <v>551</v>
      </c>
      <c r="ER1" s="52" t="s">
        <v>503</v>
      </c>
      <c r="ES1" s="52" t="s">
        <v>556</v>
      </c>
      <c r="ET1" s="52" t="s">
        <v>509</v>
      </c>
      <c r="EU1" s="52" t="s">
        <v>510</v>
      </c>
      <c r="EV1" s="52" t="s">
        <v>514</v>
      </c>
      <c r="EW1" s="52" t="s">
        <v>519</v>
      </c>
      <c r="EX1" s="52" t="s">
        <v>520</v>
      </c>
      <c r="EY1" s="52" t="s">
        <v>548</v>
      </c>
      <c r="EZ1" s="52" t="s">
        <v>574</v>
      </c>
      <c r="FA1" s="52" t="s">
        <v>583</v>
      </c>
      <c r="FB1" s="52" t="s">
        <v>563</v>
      </c>
      <c r="FC1" s="52" t="s">
        <v>570</v>
      </c>
      <c r="FD1" s="52" t="s">
        <v>584</v>
      </c>
      <c r="FE1" s="52" t="s">
        <v>567</v>
      </c>
      <c r="FF1" s="52" t="s">
        <v>577</v>
      </c>
      <c r="FG1" s="52" t="s">
        <v>560</v>
      </c>
      <c r="FH1" s="52" t="s">
        <v>572</v>
      </c>
      <c r="FI1" s="52" t="s">
        <v>580</v>
      </c>
      <c r="FJ1" s="52" t="s">
        <v>576</v>
      </c>
      <c r="FK1" s="52" t="s">
        <v>585</v>
      </c>
      <c r="FL1" s="52" t="s">
        <v>573</v>
      </c>
      <c r="FM1" s="52" t="s">
        <v>569</v>
      </c>
      <c r="FN1" s="52" t="s">
        <v>565</v>
      </c>
      <c r="FO1" s="52" t="s">
        <v>566</v>
      </c>
      <c r="FP1" s="52" t="s">
        <v>578</v>
      </c>
      <c r="FQ1" s="52" t="s">
        <v>587</v>
      </c>
      <c r="FR1" s="52" t="s">
        <v>571</v>
      </c>
      <c r="FS1" s="52" t="s">
        <v>581</v>
      </c>
      <c r="FT1" s="52" t="s">
        <v>575</v>
      </c>
      <c r="FU1" s="52" t="s">
        <v>588</v>
      </c>
      <c r="FV1" s="52" t="s">
        <v>562</v>
      </c>
      <c r="FW1" s="52" t="s">
        <v>568</v>
      </c>
      <c r="FX1" s="52" t="s">
        <v>564</v>
      </c>
      <c r="FY1" s="52" t="s">
        <v>561</v>
      </c>
      <c r="FZ1" s="52" t="s">
        <v>579</v>
      </c>
      <c r="GA1" s="52" t="s">
        <v>586</v>
      </c>
      <c r="GB1" s="52" t="s">
        <v>559</v>
      </c>
      <c r="GC1" s="52" t="s">
        <v>582</v>
      </c>
      <c r="GD1" s="52" t="s">
        <v>590</v>
      </c>
      <c r="GE1" s="52" t="s">
        <v>589</v>
      </c>
      <c r="GF1" s="52" t="s">
        <v>591</v>
      </c>
      <c r="GG1" s="52" t="s">
        <v>594</v>
      </c>
      <c r="GH1" s="52" t="s">
        <v>592</v>
      </c>
      <c r="GI1" s="52" t="s">
        <v>593</v>
      </c>
      <c r="GJ1" s="52" t="s">
        <v>595</v>
      </c>
      <c r="GK1" s="52" t="s">
        <v>612</v>
      </c>
      <c r="GL1" s="52" t="s">
        <v>621</v>
      </c>
      <c r="GM1" s="52" t="s">
        <v>622</v>
      </c>
      <c r="GN1" s="52" t="s">
        <v>608</v>
      </c>
      <c r="GO1" s="52" t="s">
        <v>596</v>
      </c>
      <c r="GP1" s="52" t="s">
        <v>611</v>
      </c>
      <c r="GQ1" s="52" t="s">
        <v>600</v>
      </c>
      <c r="GR1" s="52" t="s">
        <v>602</v>
      </c>
      <c r="GS1" s="52" t="s">
        <v>620</v>
      </c>
      <c r="GT1" s="52" t="s">
        <v>605</v>
      </c>
      <c r="GU1" s="52" t="s">
        <v>609</v>
      </c>
      <c r="GV1" s="52" t="s">
        <v>610</v>
      </c>
      <c r="GW1" s="52" t="s">
        <v>619</v>
      </c>
      <c r="GX1" s="52" t="s">
        <v>618</v>
      </c>
      <c r="GY1" s="52" t="s">
        <v>597</v>
      </c>
      <c r="GZ1" s="52" t="s">
        <v>598</v>
      </c>
      <c r="HA1" s="52" t="s">
        <v>616</v>
      </c>
      <c r="HB1" s="52" t="s">
        <v>606</v>
      </c>
      <c r="HC1" s="52" t="s">
        <v>599</v>
      </c>
      <c r="HD1" s="52" t="s">
        <v>617</v>
      </c>
      <c r="HE1" s="52" t="s">
        <v>607</v>
      </c>
      <c r="HF1" s="52" t="s">
        <v>613</v>
      </c>
      <c r="HG1" s="52" t="s">
        <v>601</v>
      </c>
      <c r="HH1" s="52" t="s">
        <v>604</v>
      </c>
      <c r="HI1" s="52" t="s">
        <v>615</v>
      </c>
      <c r="HJ1" s="52" t="s">
        <v>614</v>
      </c>
      <c r="HK1" s="52" t="s">
        <v>603</v>
      </c>
      <c r="HL1" s="52" t="s">
        <v>628</v>
      </c>
      <c r="HM1" s="52" t="s">
        <v>638</v>
      </c>
      <c r="HN1" s="52" t="s">
        <v>632</v>
      </c>
      <c r="HO1" s="52" t="s">
        <v>642</v>
      </c>
      <c r="HP1" s="52" t="s">
        <v>636</v>
      </c>
      <c r="HQ1" s="52" t="s">
        <v>635</v>
      </c>
      <c r="HR1" s="52" t="s">
        <v>633</v>
      </c>
      <c r="HS1" s="52" t="s">
        <v>626</v>
      </c>
      <c r="HT1" s="52" t="s">
        <v>627</v>
      </c>
      <c r="HU1" s="52" t="s">
        <v>634</v>
      </c>
      <c r="HV1" s="52" t="s">
        <v>637</v>
      </c>
      <c r="HW1" s="52" t="s">
        <v>639</v>
      </c>
      <c r="HX1" s="52" t="s">
        <v>646</v>
      </c>
      <c r="HY1" s="52" t="s">
        <v>645</v>
      </c>
      <c r="HZ1" s="52" t="s">
        <v>623</v>
      </c>
      <c r="IA1" s="52" t="s">
        <v>643</v>
      </c>
      <c r="IB1" s="52" t="s">
        <v>630</v>
      </c>
      <c r="IC1" s="52" t="s">
        <v>624</v>
      </c>
      <c r="ID1" s="52" t="s">
        <v>629</v>
      </c>
      <c r="IE1" s="52" t="s">
        <v>625</v>
      </c>
      <c r="IF1" s="52" t="s">
        <v>641</v>
      </c>
      <c r="IG1" s="52" t="s">
        <v>640</v>
      </c>
      <c r="IH1" s="52" t="s">
        <v>644</v>
      </c>
      <c r="II1" s="52" t="s">
        <v>631</v>
      </c>
      <c r="IJ1" s="52" t="s">
        <v>656</v>
      </c>
      <c r="IK1" s="52" t="s">
        <v>648</v>
      </c>
      <c r="IL1" s="52" t="s">
        <v>657</v>
      </c>
      <c r="IM1" s="52" t="s">
        <v>647</v>
      </c>
      <c r="IN1" s="52" t="s">
        <v>653</v>
      </c>
      <c r="IO1" s="52" t="s">
        <v>654</v>
      </c>
      <c r="IP1" s="52" t="s">
        <v>655</v>
      </c>
      <c r="IQ1" s="52" t="s">
        <v>651</v>
      </c>
      <c r="IR1" s="52" t="s">
        <v>650</v>
      </c>
      <c r="IS1" s="52" t="s">
        <v>649</v>
      </c>
      <c r="IT1" s="52" t="s">
        <v>652</v>
      </c>
      <c r="IU1" s="52" t="s">
        <v>664</v>
      </c>
      <c r="IV1" s="52" t="s">
        <v>660</v>
      </c>
      <c r="IW1" s="52" t="s">
        <v>661</v>
      </c>
      <c r="IX1" s="52" t="s">
        <v>662</v>
      </c>
      <c r="IY1" s="52" t="s">
        <v>663</v>
      </c>
      <c r="IZ1" s="52" t="s">
        <v>659</v>
      </c>
      <c r="JA1" s="52" t="s">
        <v>665</v>
      </c>
      <c r="JB1" s="52" t="s">
        <v>668</v>
      </c>
      <c r="JC1" s="52" t="s">
        <v>658</v>
      </c>
      <c r="JD1" s="52" t="s">
        <v>667</v>
      </c>
      <c r="JE1" s="52" t="s">
        <v>669</v>
      </c>
      <c r="JF1" s="52" t="s">
        <v>666</v>
      </c>
      <c r="JG1" s="52" t="s">
        <v>684</v>
      </c>
      <c r="JH1" s="52" t="s">
        <v>676</v>
      </c>
      <c r="JI1" s="52" t="s">
        <v>687</v>
      </c>
      <c r="JJ1" s="52" t="s">
        <v>690</v>
      </c>
      <c r="JK1" s="52" t="s">
        <v>685</v>
      </c>
      <c r="JL1" s="52" t="s">
        <v>692</v>
      </c>
      <c r="JM1" s="52" t="s">
        <v>681</v>
      </c>
      <c r="JN1" s="52" t="s">
        <v>671</v>
      </c>
      <c r="JO1" s="52" t="s">
        <v>683</v>
      </c>
      <c r="JP1" s="52" t="s">
        <v>688</v>
      </c>
      <c r="JQ1" s="52" t="s">
        <v>678</v>
      </c>
      <c r="JR1" s="52" t="s">
        <v>689</v>
      </c>
      <c r="JS1" s="52" t="s">
        <v>686</v>
      </c>
      <c r="JT1" s="52" t="s">
        <v>673</v>
      </c>
      <c r="JU1" s="52" t="s">
        <v>680</v>
      </c>
      <c r="JV1" s="52" t="s">
        <v>674</v>
      </c>
      <c r="JW1" s="52" t="s">
        <v>670</v>
      </c>
      <c r="JX1" s="52" t="s">
        <v>675</v>
      </c>
      <c r="JY1" s="52" t="s">
        <v>682</v>
      </c>
      <c r="JZ1" s="52" t="s">
        <v>677</v>
      </c>
      <c r="KA1" s="52" t="s">
        <v>691</v>
      </c>
      <c r="KB1" s="52" t="s">
        <v>679</v>
      </c>
      <c r="KC1" s="52" t="s">
        <v>693</v>
      </c>
      <c r="KD1" s="52" t="s">
        <v>672</v>
      </c>
      <c r="KE1" s="52" t="s">
        <v>717</v>
      </c>
      <c r="KF1" s="52" t="s">
        <v>704</v>
      </c>
      <c r="KG1" s="52" t="s">
        <v>702</v>
      </c>
      <c r="KH1" s="52" t="s">
        <v>708</v>
      </c>
      <c r="KI1" s="52" t="s">
        <v>719</v>
      </c>
      <c r="KJ1" s="52" t="s">
        <v>710</v>
      </c>
      <c r="KK1" s="52" t="s">
        <v>712</v>
      </c>
      <c r="KL1" s="52" t="s">
        <v>714</v>
      </c>
      <c r="KM1" s="52" t="s">
        <v>699</v>
      </c>
      <c r="KN1" s="52" t="s">
        <v>700</v>
      </c>
      <c r="KO1" s="52" t="s">
        <v>703</v>
      </c>
      <c r="KP1" s="52" t="s">
        <v>695</v>
      </c>
      <c r="KQ1" s="52" t="s">
        <v>709</v>
      </c>
      <c r="KR1" s="52" t="s">
        <v>711</v>
      </c>
      <c r="KS1" s="52" t="s">
        <v>713</v>
      </c>
      <c r="KT1" s="52" t="s">
        <v>715</v>
      </c>
      <c r="KU1" s="52" t="s">
        <v>718</v>
      </c>
      <c r="KV1" s="52" t="s">
        <v>696</v>
      </c>
      <c r="KW1" s="52" t="s">
        <v>701</v>
      </c>
      <c r="KX1" s="52" t="s">
        <v>694</v>
      </c>
      <c r="KY1" s="52" t="s">
        <v>705</v>
      </c>
      <c r="KZ1" s="52" t="s">
        <v>697</v>
      </c>
      <c r="LA1" s="52" t="s">
        <v>698</v>
      </c>
      <c r="LB1" s="52" t="s">
        <v>716</v>
      </c>
      <c r="LC1" s="52" t="s">
        <v>706</v>
      </c>
      <c r="LD1" s="52" t="s">
        <v>707</v>
      </c>
    </row>
    <row r="2" spans="1:316" x14ac:dyDescent="0.25">
      <c r="A2" s="53" t="s">
        <v>720</v>
      </c>
      <c r="B2" s="50">
        <v>16</v>
      </c>
      <c r="C2" s="51">
        <v>2547044</v>
      </c>
      <c r="D2" s="51">
        <v>771133</v>
      </c>
      <c r="E2" s="51">
        <v>185312133</v>
      </c>
      <c r="F2" s="51">
        <v>2037149</v>
      </c>
      <c r="G2" s="51">
        <v>185560835</v>
      </c>
      <c r="H2" s="51">
        <v>-1243826</v>
      </c>
      <c r="I2" s="51">
        <v>242281</v>
      </c>
      <c r="J2" s="51">
        <v>2925697</v>
      </c>
      <c r="K2" s="51">
        <v>-145114</v>
      </c>
      <c r="L2" s="51">
        <v>45160</v>
      </c>
      <c r="M2" s="51">
        <v>25606</v>
      </c>
      <c r="N2" s="51">
        <v>-33702442</v>
      </c>
      <c r="O2" s="51">
        <v>-770575</v>
      </c>
      <c r="P2" s="51">
        <v>-4225302</v>
      </c>
      <c r="Q2" s="51">
        <v>67957830</v>
      </c>
      <c r="R2" s="51">
        <v>229199696</v>
      </c>
      <c r="S2" s="51">
        <v>165940</v>
      </c>
      <c r="T2" s="51">
        <v>9942</v>
      </c>
      <c r="U2" s="51">
        <v>-1314900</v>
      </c>
      <c r="V2" s="51">
        <v>-231484758</v>
      </c>
      <c r="W2" s="51">
        <v>3685830</v>
      </c>
      <c r="X2" s="51">
        <v>-231393673</v>
      </c>
      <c r="Y2" s="51">
        <v>7852047</v>
      </c>
      <c r="Z2" s="51">
        <v>-133819025</v>
      </c>
      <c r="AA2" s="51">
        <v>-5380326</v>
      </c>
      <c r="AB2" s="51">
        <v>387996</v>
      </c>
      <c r="AC2" s="51">
        <v>-12637</v>
      </c>
      <c r="AD2" s="51">
        <v>4415253</v>
      </c>
      <c r="AE2" s="51">
        <v>-9279766</v>
      </c>
      <c r="AF2" s="51">
        <v>-1850810</v>
      </c>
      <c r="AG2" s="51">
        <v>-1850810</v>
      </c>
      <c r="AH2" s="51">
        <v>-2154470</v>
      </c>
      <c r="AI2" s="51">
        <v>-5287979</v>
      </c>
      <c r="AJ2" s="51">
        <v>-401008</v>
      </c>
      <c r="AK2" s="51">
        <v>-208426</v>
      </c>
      <c r="AL2" s="51">
        <v>-6522350</v>
      </c>
      <c r="AM2" s="51">
        <v>0</v>
      </c>
      <c r="AN2" s="51">
        <v>173519</v>
      </c>
      <c r="AO2" s="51">
        <v>9234420</v>
      </c>
      <c r="AP2" s="51">
        <v>0</v>
      </c>
      <c r="AQ2" s="51">
        <v>-774291</v>
      </c>
      <c r="AR2" s="51">
        <v>7052509</v>
      </c>
      <c r="AS2" s="51">
        <v>-729424</v>
      </c>
      <c r="AT2" s="51">
        <v>-2140794</v>
      </c>
      <c r="AU2" s="51">
        <v>-91085</v>
      </c>
      <c r="AV2" s="51">
        <v>-248702</v>
      </c>
      <c r="AW2" s="51">
        <v>-583828</v>
      </c>
      <c r="AX2" s="51">
        <v>-11987</v>
      </c>
      <c r="AY2" s="51">
        <v>-3519917</v>
      </c>
      <c r="AZ2" s="51">
        <v>-2384190</v>
      </c>
      <c r="BA2" s="51">
        <v>-133431029</v>
      </c>
      <c r="BB2" s="51">
        <v>109408076</v>
      </c>
      <c r="BC2" s="51">
        <v>947665</v>
      </c>
      <c r="BD2" s="51">
        <v>-18527166</v>
      </c>
      <c r="BE2" s="51">
        <v>66461702</v>
      </c>
      <c r="BF2" s="51">
        <v>2638929</v>
      </c>
      <c r="BG2" s="51">
        <v>0</v>
      </c>
      <c r="BH2" s="51">
        <v>21222217</v>
      </c>
      <c r="BI2" s="51">
        <v>3160281315</v>
      </c>
      <c r="BJ2" s="51">
        <v>2795013</v>
      </c>
      <c r="BK2" s="51">
        <v>31798337</v>
      </c>
      <c r="BL2" s="51">
        <v>64916824</v>
      </c>
      <c r="BM2" s="51">
        <v>4519</v>
      </c>
      <c r="BN2" s="51">
        <v>41139307</v>
      </c>
      <c r="BO2" s="51">
        <v>316138</v>
      </c>
      <c r="BP2" s="51">
        <v>0</v>
      </c>
      <c r="BQ2" s="51">
        <v>120790</v>
      </c>
      <c r="BR2" s="51">
        <v>98660</v>
      </c>
      <c r="BS2" s="51">
        <v>554333</v>
      </c>
      <c r="BT2" s="51">
        <v>66432</v>
      </c>
      <c r="BU2" s="51">
        <v>44799062</v>
      </c>
      <c r="BV2" s="51">
        <v>57989158</v>
      </c>
      <c r="BW2" s="51">
        <v>1033564085</v>
      </c>
      <c r="BX2" s="51">
        <v>35959037</v>
      </c>
      <c r="BY2" s="51">
        <v>168783</v>
      </c>
      <c r="BZ2" s="51">
        <v>2303000</v>
      </c>
      <c r="CA2" s="51">
        <v>2194</v>
      </c>
      <c r="CB2" s="51">
        <v>592130</v>
      </c>
      <c r="CC2" s="51">
        <v>0</v>
      </c>
      <c r="CD2" s="51">
        <v>10582</v>
      </c>
      <c r="CE2" s="51">
        <v>585339</v>
      </c>
      <c r="CF2" s="51">
        <v>84602</v>
      </c>
      <c r="CG2" s="51">
        <v>0</v>
      </c>
      <c r="CH2" s="51">
        <v>669941</v>
      </c>
      <c r="CI2" s="51">
        <v>0</v>
      </c>
      <c r="CJ2" s="51">
        <v>194652</v>
      </c>
      <c r="CK2" s="51">
        <v>99033340</v>
      </c>
      <c r="CL2" s="51">
        <v>376897205</v>
      </c>
      <c r="CM2" s="51">
        <v>11944246</v>
      </c>
      <c r="CN2" s="51">
        <v>605261873</v>
      </c>
      <c r="CO2" s="51">
        <v>1573120</v>
      </c>
      <c r="CP2" s="51">
        <v>2649672629</v>
      </c>
      <c r="CQ2" s="51">
        <v>2282622</v>
      </c>
      <c r="CR2" s="51">
        <v>985127066</v>
      </c>
      <c r="CS2" s="51">
        <v>1573327702</v>
      </c>
      <c r="CT2" s="51">
        <v>3284271</v>
      </c>
      <c r="CU2" s="51">
        <v>1687816213</v>
      </c>
      <c r="CV2" s="51">
        <v>1398229376</v>
      </c>
      <c r="CW2" s="51">
        <v>709813</v>
      </c>
      <c r="CX2" s="51">
        <v>17500091</v>
      </c>
      <c r="CY2" s="51">
        <v>258656353</v>
      </c>
      <c r="CZ2" s="51">
        <v>70078806</v>
      </c>
      <c r="DA2" s="51">
        <v>363955478</v>
      </c>
      <c r="DB2" s="51">
        <v>185550854</v>
      </c>
      <c r="DC2" s="51">
        <v>11551346</v>
      </c>
      <c r="DD2" s="51">
        <v>343998612</v>
      </c>
      <c r="DE2" s="51">
        <v>116485824</v>
      </c>
      <c r="DF2" s="51">
        <v>0</v>
      </c>
      <c r="DG2" s="51">
        <v>26071465</v>
      </c>
      <c r="DH2" s="51">
        <v>2560118814</v>
      </c>
      <c r="DI2" s="51">
        <v>620765</v>
      </c>
      <c r="DJ2" s="51">
        <v>0</v>
      </c>
      <c r="DK2" s="51">
        <v>708764</v>
      </c>
      <c r="DL2" s="51">
        <v>1574991748</v>
      </c>
      <c r="DM2" s="51">
        <v>550333709</v>
      </c>
      <c r="DN2" s="51">
        <v>305000</v>
      </c>
      <c r="DO2" s="51">
        <v>0</v>
      </c>
      <c r="DP2" s="51">
        <v>22130</v>
      </c>
      <c r="DQ2" s="51">
        <v>23777517</v>
      </c>
      <c r="DR2" s="51">
        <v>48573102</v>
      </c>
      <c r="DS2" s="51">
        <v>8512295</v>
      </c>
      <c r="DT2" s="51">
        <v>19882965</v>
      </c>
      <c r="DU2" s="51">
        <v>3160281315</v>
      </c>
      <c r="DV2" s="51">
        <v>3338449</v>
      </c>
      <c r="DW2" s="51">
        <v>2759</v>
      </c>
      <c r="DX2" s="51">
        <v>2251946</v>
      </c>
      <c r="DY2" s="51">
        <v>4048337</v>
      </c>
      <c r="DZ2" s="51">
        <v>4723016</v>
      </c>
      <c r="EA2" s="51">
        <v>1664046</v>
      </c>
      <c r="EB2" s="51">
        <v>3715365</v>
      </c>
      <c r="EC2" s="51">
        <v>4048337</v>
      </c>
      <c r="ED2" s="51">
        <v>9109</v>
      </c>
      <c r="EE2" s="51">
        <v>3845034</v>
      </c>
      <c r="EF2" s="51">
        <v>0</v>
      </c>
      <c r="EG2" s="51">
        <v>3845034</v>
      </c>
      <c r="EH2" s="51">
        <v>808760</v>
      </c>
      <c r="EI2" s="51">
        <v>17204116</v>
      </c>
      <c r="EJ2" s="51">
        <v>18649388</v>
      </c>
      <c r="EK2" s="51">
        <v>3480244</v>
      </c>
      <c r="EL2" s="51">
        <v>1174084</v>
      </c>
      <c r="EM2" s="51">
        <v>0</v>
      </c>
      <c r="EN2" s="51">
        <v>2615722</v>
      </c>
      <c r="EO2" s="51">
        <v>1962348</v>
      </c>
      <c r="EP2" s="51">
        <v>7231436</v>
      </c>
      <c r="EQ2" s="51">
        <v>0</v>
      </c>
      <c r="ER2" s="51">
        <v>243199759</v>
      </c>
      <c r="ES2" s="51">
        <v>0</v>
      </c>
      <c r="ET2" s="51">
        <v>317515</v>
      </c>
      <c r="EU2" s="51">
        <v>202385219</v>
      </c>
      <c r="EV2" s="51">
        <v>2678849</v>
      </c>
      <c r="EW2" s="51">
        <v>9836301</v>
      </c>
      <c r="EX2" s="51">
        <v>5458942</v>
      </c>
      <c r="EY2" s="51">
        <v>0</v>
      </c>
      <c r="EZ2" s="51">
        <v>-6011562</v>
      </c>
      <c r="FA2" s="51">
        <v>0</v>
      </c>
      <c r="FB2" s="51">
        <v>-4334370</v>
      </c>
      <c r="FC2" s="51">
        <v>-135321</v>
      </c>
      <c r="FD2" s="51">
        <v>-1084465</v>
      </c>
      <c r="FE2" s="51">
        <v>-426399</v>
      </c>
      <c r="FF2" s="51">
        <v>-267265</v>
      </c>
      <c r="FG2" s="51">
        <v>236938</v>
      </c>
      <c r="FH2" s="51">
        <v>-679</v>
      </c>
      <c r="FI2" s="51">
        <v>0</v>
      </c>
      <c r="FJ2" s="51">
        <v>-55167980</v>
      </c>
      <c r="FK2" s="51">
        <v>-269</v>
      </c>
      <c r="FL2" s="51">
        <v>70065</v>
      </c>
      <c r="FM2" s="51">
        <v>-13343934</v>
      </c>
      <c r="FN2" s="51">
        <v>-1933970</v>
      </c>
      <c r="FO2" s="51">
        <v>153496</v>
      </c>
      <c r="FP2" s="51">
        <v>109396</v>
      </c>
      <c r="FQ2" s="51">
        <v>-1608730</v>
      </c>
      <c r="FR2" s="51">
        <v>-38517421</v>
      </c>
      <c r="FS2" s="51">
        <v>-96614</v>
      </c>
      <c r="FT2" s="51">
        <v>-38380212</v>
      </c>
      <c r="FU2" s="51">
        <v>0</v>
      </c>
      <c r="FV2" s="51">
        <v>-455036</v>
      </c>
      <c r="FW2" s="51">
        <v>-9330192</v>
      </c>
      <c r="FX2" s="51">
        <v>-1607519</v>
      </c>
      <c r="FY2" s="51">
        <v>-86596</v>
      </c>
      <c r="FZ2" s="51">
        <v>-114187</v>
      </c>
      <c r="GA2" s="51">
        <v>-1269450</v>
      </c>
      <c r="GB2" s="51">
        <v>-25516837</v>
      </c>
      <c r="GC2" s="51">
        <v>-395</v>
      </c>
      <c r="GD2" s="51">
        <v>-118591343</v>
      </c>
      <c r="GE2" s="51">
        <v>-36800514</v>
      </c>
      <c r="GF2" s="51">
        <v>-63065685</v>
      </c>
      <c r="GG2" s="51">
        <v>-2149414</v>
      </c>
      <c r="GH2" s="51">
        <v>0</v>
      </c>
      <c r="GI2" s="51">
        <v>-14363159</v>
      </c>
      <c r="GJ2" s="51">
        <v>-120740757</v>
      </c>
      <c r="GK2" s="51">
        <v>-55789477</v>
      </c>
      <c r="GL2" s="51">
        <v>0</v>
      </c>
      <c r="GM2" s="51">
        <v>0</v>
      </c>
      <c r="GN2" s="51">
        <v>6075538</v>
      </c>
      <c r="GO2" s="51">
        <v>54800264</v>
      </c>
      <c r="GP2" s="51">
        <v>246925</v>
      </c>
      <c r="GQ2" s="51">
        <v>1446669</v>
      </c>
      <c r="GR2" s="51">
        <v>127556380</v>
      </c>
      <c r="GS2" s="51">
        <v>463</v>
      </c>
      <c r="GT2" s="51">
        <v>108188554</v>
      </c>
      <c r="GU2" s="51">
        <v>-22126478</v>
      </c>
      <c r="GV2" s="51">
        <v>93809</v>
      </c>
      <c r="GW2" s="51">
        <v>0</v>
      </c>
      <c r="GX2" s="51">
        <v>2122</v>
      </c>
      <c r="GY2" s="51">
        <v>60431</v>
      </c>
      <c r="GZ2" s="51">
        <v>96874</v>
      </c>
      <c r="HA2" s="51">
        <v>49070</v>
      </c>
      <c r="HB2" s="51">
        <v>1678864</v>
      </c>
      <c r="HC2" s="51">
        <v>33854659</v>
      </c>
      <c r="HD2" s="51">
        <v>141650</v>
      </c>
      <c r="HE2" s="51">
        <v>66408948</v>
      </c>
      <c r="HF2" s="51">
        <v>407304</v>
      </c>
      <c r="HG2" s="51">
        <v>1049398</v>
      </c>
      <c r="HH2" s="51">
        <v>24674448</v>
      </c>
      <c r="HI2" s="51">
        <v>-2649834</v>
      </c>
      <c r="HJ2" s="51">
        <v>2947459</v>
      </c>
      <c r="HK2" s="51">
        <v>-19037</v>
      </c>
      <c r="HL2" s="51">
        <v>26901818</v>
      </c>
      <c r="HM2" s="51">
        <v>2756898</v>
      </c>
      <c r="HN2" s="51">
        <v>106587800</v>
      </c>
      <c r="HO2" s="51">
        <v>31383064</v>
      </c>
      <c r="HP2" s="51">
        <v>139529496</v>
      </c>
      <c r="HQ2" s="51">
        <v>197131665</v>
      </c>
      <c r="HR2" s="51">
        <v>131211704</v>
      </c>
      <c r="HS2" s="51">
        <v>650685081</v>
      </c>
      <c r="HT2" s="51">
        <v>447601520</v>
      </c>
      <c r="HU2" s="51">
        <v>65919961</v>
      </c>
      <c r="HV2" s="51">
        <v>32171003</v>
      </c>
      <c r="HW2" s="51">
        <v>12052433</v>
      </c>
      <c r="HX2" s="51">
        <v>-1749583</v>
      </c>
      <c r="HY2" s="51">
        <v>4587089</v>
      </c>
      <c r="HZ2" s="51">
        <v>115313027</v>
      </c>
      <c r="IA2" s="51">
        <v>40472913</v>
      </c>
      <c r="IB2" s="51">
        <v>206533508</v>
      </c>
      <c r="IC2" s="51">
        <v>905695885</v>
      </c>
      <c r="ID2" s="51">
        <v>757901423</v>
      </c>
      <c r="IE2" s="51">
        <v>520477433</v>
      </c>
      <c r="IF2" s="51">
        <v>257496779</v>
      </c>
      <c r="IG2" s="51">
        <v>147794463</v>
      </c>
      <c r="IH2" s="51">
        <v>15974233</v>
      </c>
      <c r="II2" s="51">
        <v>31982849</v>
      </c>
      <c r="IJ2" s="51">
        <v>-149353</v>
      </c>
      <c r="IK2" s="51">
        <v>-304940</v>
      </c>
      <c r="IL2" s="51">
        <v>-5545</v>
      </c>
      <c r="IM2" s="51">
        <v>-114061</v>
      </c>
      <c r="IN2" s="51">
        <v>-4264618</v>
      </c>
      <c r="IO2" s="51">
        <v>9942</v>
      </c>
      <c r="IP2" s="51">
        <v>-89963</v>
      </c>
      <c r="IQ2" s="51">
        <v>-256923</v>
      </c>
      <c r="IR2" s="51">
        <v>-3053892</v>
      </c>
      <c r="IS2" s="51">
        <v>523959</v>
      </c>
      <c r="IT2" s="51">
        <v>-823843</v>
      </c>
      <c r="IU2" s="51">
        <v>443254</v>
      </c>
      <c r="IV2" s="51">
        <v>26432</v>
      </c>
      <c r="IW2" s="51">
        <v>104659</v>
      </c>
      <c r="IX2" s="51">
        <v>4072</v>
      </c>
      <c r="IY2" s="51">
        <v>3155235</v>
      </c>
      <c r="IZ2" s="51">
        <v>514359</v>
      </c>
      <c r="JA2" s="51">
        <v>4221532</v>
      </c>
      <c r="JB2" s="51">
        <v>0</v>
      </c>
      <c r="JC2" s="51">
        <v>18976</v>
      </c>
      <c r="JD2" s="51">
        <v>108684</v>
      </c>
      <c r="JE2" s="51">
        <v>0</v>
      </c>
      <c r="JF2" s="51">
        <v>3345</v>
      </c>
      <c r="JG2" s="51">
        <v>3594828</v>
      </c>
      <c r="JH2" s="51">
        <v>9505507</v>
      </c>
      <c r="JI2" s="51">
        <v>1192</v>
      </c>
      <c r="JJ2" s="51">
        <v>7376730</v>
      </c>
      <c r="JK2" s="51">
        <v>9504315</v>
      </c>
      <c r="JL2" s="51">
        <v>1677605</v>
      </c>
      <c r="JM2" s="51">
        <v>0</v>
      </c>
      <c r="JN2" s="51">
        <v>451172</v>
      </c>
      <c r="JO2" s="51">
        <v>4009429</v>
      </c>
      <c r="JP2" s="51">
        <v>159501818</v>
      </c>
      <c r="JQ2" s="51">
        <v>70601890</v>
      </c>
      <c r="JR2" s="51">
        <v>17721013</v>
      </c>
      <c r="JS2" s="51">
        <v>88899927</v>
      </c>
      <c r="JT2" s="51">
        <v>36920</v>
      </c>
      <c r="JU2" s="51">
        <v>1226867</v>
      </c>
      <c r="JV2" s="51">
        <v>140517018</v>
      </c>
      <c r="JW2" s="51">
        <v>1682554</v>
      </c>
      <c r="JX2" s="51">
        <v>16090094</v>
      </c>
      <c r="JY2" s="51">
        <v>12546360</v>
      </c>
      <c r="JZ2" s="51">
        <v>2673618</v>
      </c>
      <c r="KA2" s="51">
        <v>3543735</v>
      </c>
      <c r="KB2" s="51">
        <v>1288530</v>
      </c>
      <c r="KC2" s="51">
        <v>107611</v>
      </c>
      <c r="KD2" s="51">
        <v>12020334</v>
      </c>
      <c r="KE2" s="51">
        <v>9286811</v>
      </c>
      <c r="KF2" s="51">
        <v>185097419</v>
      </c>
      <c r="KG2" s="51">
        <v>83149441</v>
      </c>
      <c r="KH2" s="51">
        <v>27771361</v>
      </c>
      <c r="KI2" s="51">
        <v>101947977</v>
      </c>
      <c r="KJ2" s="51">
        <v>3003055</v>
      </c>
      <c r="KK2" s="51">
        <v>1334479</v>
      </c>
      <c r="KL2" s="51">
        <v>152988525</v>
      </c>
      <c r="KM2" s="51">
        <v>9199229</v>
      </c>
      <c r="KN2" s="51">
        <v>183768037</v>
      </c>
      <c r="KO2" s="51">
        <v>81945652</v>
      </c>
      <c r="KP2" s="51">
        <v>27771361</v>
      </c>
      <c r="KQ2" s="51">
        <v>101822384</v>
      </c>
      <c r="KR2" s="51">
        <v>3003055</v>
      </c>
      <c r="KS2" s="51">
        <v>1334479</v>
      </c>
      <c r="KT2" s="51">
        <v>151659143</v>
      </c>
      <c r="KU2" s="51">
        <v>87582</v>
      </c>
      <c r="KV2" s="51">
        <v>1329383</v>
      </c>
      <c r="KW2" s="51">
        <v>1203790</v>
      </c>
      <c r="KX2" s="51">
        <v>0</v>
      </c>
      <c r="KY2" s="51">
        <v>125593</v>
      </c>
      <c r="KZ2" s="51">
        <v>0</v>
      </c>
      <c r="LA2" s="51">
        <v>0</v>
      </c>
      <c r="LB2" s="51">
        <v>1329383</v>
      </c>
      <c r="LC2" s="51">
        <v>1281029</v>
      </c>
      <c r="LD2" s="51">
        <v>186378448</v>
      </c>
    </row>
    <row r="3" spans="1:316" x14ac:dyDescent="0.25">
      <c r="A3" s="53" t="s">
        <v>721</v>
      </c>
      <c r="B3" s="50">
        <v>11</v>
      </c>
      <c r="C3" s="51">
        <v>1100076</v>
      </c>
      <c r="D3" s="51">
        <v>0</v>
      </c>
      <c r="E3" s="51">
        <v>28321250</v>
      </c>
      <c r="F3" s="51">
        <v>0</v>
      </c>
      <c r="G3" s="51">
        <v>28321250</v>
      </c>
      <c r="H3" s="51">
        <v>0</v>
      </c>
      <c r="I3" s="51">
        <v>0</v>
      </c>
      <c r="J3" s="51">
        <v>9874092</v>
      </c>
      <c r="K3" s="51">
        <v>0</v>
      </c>
      <c r="L3" s="51">
        <v>818326</v>
      </c>
      <c r="M3" s="51">
        <v>0</v>
      </c>
      <c r="N3" s="51">
        <v>-14416878</v>
      </c>
      <c r="O3" s="51">
        <v>0</v>
      </c>
      <c r="P3" s="51">
        <v>-342493</v>
      </c>
      <c r="Q3" s="51">
        <v>33358848</v>
      </c>
      <c r="R3" s="51">
        <v>95527778</v>
      </c>
      <c r="S3" s="51">
        <v>0</v>
      </c>
      <c r="T3" s="51">
        <v>0</v>
      </c>
      <c r="U3" s="51">
        <v>0</v>
      </c>
      <c r="V3" s="51">
        <v>-74902427</v>
      </c>
      <c r="W3" s="51">
        <v>9431625</v>
      </c>
      <c r="X3" s="51">
        <v>-74902092</v>
      </c>
      <c r="Y3" s="51">
        <v>2126</v>
      </c>
      <c r="Z3" s="51">
        <v>-22402038</v>
      </c>
      <c r="AA3" s="51">
        <v>-1094674</v>
      </c>
      <c r="AB3" s="51">
        <v>265</v>
      </c>
      <c r="AC3" s="51">
        <v>0</v>
      </c>
      <c r="AD3" s="51">
        <v>10975860</v>
      </c>
      <c r="AE3" s="51">
        <v>-845</v>
      </c>
      <c r="AF3" s="51">
        <v>1693</v>
      </c>
      <c r="AG3" s="51">
        <v>1693</v>
      </c>
      <c r="AH3" s="51">
        <v>-2461708</v>
      </c>
      <c r="AI3" s="51">
        <v>-342493</v>
      </c>
      <c r="AJ3" s="51">
        <v>-120</v>
      </c>
      <c r="AK3" s="51">
        <v>0</v>
      </c>
      <c r="AL3" s="51">
        <v>-2005</v>
      </c>
      <c r="AM3" s="51">
        <v>0</v>
      </c>
      <c r="AN3" s="51">
        <v>0</v>
      </c>
      <c r="AO3" s="51">
        <v>23635106</v>
      </c>
      <c r="AP3" s="51">
        <v>0</v>
      </c>
      <c r="AQ3" s="51">
        <v>0</v>
      </c>
      <c r="AR3" s="51">
        <v>2126</v>
      </c>
      <c r="AS3" s="51">
        <v>-1544235</v>
      </c>
      <c r="AT3" s="51">
        <v>1160</v>
      </c>
      <c r="AU3" s="51">
        <v>-334</v>
      </c>
      <c r="AV3" s="51">
        <v>0</v>
      </c>
      <c r="AW3" s="51">
        <v>-120</v>
      </c>
      <c r="AX3" s="51">
        <v>0</v>
      </c>
      <c r="AY3" s="51">
        <v>106720</v>
      </c>
      <c r="AZ3" s="51">
        <v>-8330391</v>
      </c>
      <c r="BA3" s="51">
        <v>-22401773</v>
      </c>
      <c r="BB3" s="51">
        <v>19315734</v>
      </c>
      <c r="BC3" s="51">
        <v>532</v>
      </c>
      <c r="BD3" s="51">
        <v>-90173</v>
      </c>
      <c r="BE3" s="51">
        <v>19584611</v>
      </c>
      <c r="BF3" s="51">
        <v>770000</v>
      </c>
      <c r="BG3" s="51">
        <v>0</v>
      </c>
      <c r="BH3" s="51">
        <v>11686357</v>
      </c>
      <c r="BI3" s="51">
        <v>975163578</v>
      </c>
      <c r="BJ3" s="51">
        <v>19848</v>
      </c>
      <c r="BK3" s="51">
        <v>2695664</v>
      </c>
      <c r="BL3" s="51">
        <v>21538372</v>
      </c>
      <c r="BM3" s="51">
        <v>0</v>
      </c>
      <c r="BN3" s="51">
        <v>2634097</v>
      </c>
      <c r="BO3" s="51">
        <v>0</v>
      </c>
      <c r="BP3" s="51">
        <v>0</v>
      </c>
      <c r="BQ3" s="51">
        <v>0</v>
      </c>
      <c r="BR3" s="51">
        <v>0</v>
      </c>
      <c r="BS3" s="51">
        <v>133313</v>
      </c>
      <c r="BT3" s="51">
        <v>24128</v>
      </c>
      <c r="BU3" s="51">
        <v>0</v>
      </c>
      <c r="BV3" s="51">
        <v>93187059</v>
      </c>
      <c r="BW3" s="51">
        <v>395229133</v>
      </c>
      <c r="BX3" s="51">
        <v>199686</v>
      </c>
      <c r="BY3" s="51">
        <v>0</v>
      </c>
      <c r="BZ3" s="51">
        <v>0</v>
      </c>
      <c r="CA3" s="51">
        <v>0</v>
      </c>
      <c r="CB3" s="51">
        <v>5</v>
      </c>
      <c r="CC3" s="51">
        <v>0</v>
      </c>
      <c r="CD3" s="51">
        <v>0</v>
      </c>
      <c r="CE3" s="51">
        <v>0</v>
      </c>
      <c r="CF3" s="51">
        <v>763</v>
      </c>
      <c r="CG3" s="51">
        <v>0</v>
      </c>
      <c r="CH3" s="51">
        <v>763</v>
      </c>
      <c r="CI3" s="51">
        <v>0</v>
      </c>
      <c r="CJ3" s="51">
        <v>0</v>
      </c>
      <c r="CK3" s="51">
        <v>45607285</v>
      </c>
      <c r="CL3" s="51">
        <v>104748395</v>
      </c>
      <c r="CM3" s="51">
        <v>212001</v>
      </c>
      <c r="CN3" s="51">
        <v>260098650</v>
      </c>
      <c r="CO3" s="51">
        <v>0</v>
      </c>
      <c r="CP3" s="51">
        <v>755480925</v>
      </c>
      <c r="CQ3" s="51">
        <v>57054</v>
      </c>
      <c r="CR3" s="51">
        <v>647857659</v>
      </c>
      <c r="CS3" s="51">
        <v>107423582</v>
      </c>
      <c r="CT3" s="51">
        <v>53279</v>
      </c>
      <c r="CU3" s="51">
        <v>110306930</v>
      </c>
      <c r="CV3" s="51">
        <v>846067314</v>
      </c>
      <c r="CW3" s="51">
        <v>7026447</v>
      </c>
      <c r="CX3" s="51">
        <v>29042708</v>
      </c>
      <c r="CY3" s="51">
        <v>290629228</v>
      </c>
      <c r="CZ3" s="51">
        <v>53892844</v>
      </c>
      <c r="DA3" s="51">
        <v>443811734</v>
      </c>
      <c r="DB3" s="51">
        <v>107982279</v>
      </c>
      <c r="DC3" s="51">
        <v>165552770</v>
      </c>
      <c r="DD3" s="51">
        <v>275816981</v>
      </c>
      <c r="DE3" s="51">
        <v>92174094</v>
      </c>
      <c r="DF3" s="51">
        <v>0</v>
      </c>
      <c r="DG3" s="51">
        <v>2187986</v>
      </c>
      <c r="DH3" s="51">
        <v>755281240</v>
      </c>
      <c r="DI3" s="51">
        <v>157441</v>
      </c>
      <c r="DJ3" s="51">
        <v>0</v>
      </c>
      <c r="DK3" s="51">
        <v>0</v>
      </c>
      <c r="DL3" s="51">
        <v>107423582</v>
      </c>
      <c r="DM3" s="51">
        <v>147768758</v>
      </c>
      <c r="DN3" s="51">
        <v>0</v>
      </c>
      <c r="DO3" s="51">
        <v>0</v>
      </c>
      <c r="DP3" s="51">
        <v>0</v>
      </c>
      <c r="DQ3" s="51">
        <v>18904275</v>
      </c>
      <c r="DR3" s="51">
        <v>80931471</v>
      </c>
      <c r="DS3" s="51">
        <v>151772</v>
      </c>
      <c r="DT3" s="51">
        <v>2902583</v>
      </c>
      <c r="DU3" s="51">
        <v>975163578</v>
      </c>
      <c r="DV3" s="51">
        <v>0</v>
      </c>
      <c r="DW3" s="51">
        <v>0</v>
      </c>
      <c r="DX3" s="51">
        <v>201584</v>
      </c>
      <c r="DY3" s="51">
        <v>11485588</v>
      </c>
      <c r="DZ3" s="51">
        <v>4955687</v>
      </c>
      <c r="EA3" s="51">
        <v>0</v>
      </c>
      <c r="EB3" s="51">
        <v>0</v>
      </c>
      <c r="EC3" s="51">
        <v>5073161</v>
      </c>
      <c r="ED3" s="51">
        <v>191855</v>
      </c>
      <c r="EE3" s="51">
        <v>594151</v>
      </c>
      <c r="EF3" s="51">
        <v>0</v>
      </c>
      <c r="EG3" s="51">
        <v>594151</v>
      </c>
      <c r="EH3" s="51">
        <v>0</v>
      </c>
      <c r="EI3" s="51">
        <v>1463342</v>
      </c>
      <c r="EJ3" s="51">
        <v>12980367</v>
      </c>
      <c r="EK3" s="51">
        <v>3595419</v>
      </c>
      <c r="EL3" s="51">
        <v>1142132</v>
      </c>
      <c r="EM3" s="51">
        <v>0</v>
      </c>
      <c r="EN3" s="51">
        <v>487830</v>
      </c>
      <c r="EO3" s="51">
        <v>24538</v>
      </c>
      <c r="EP3" s="51">
        <v>1299852</v>
      </c>
      <c r="EQ3" s="51">
        <v>6411977</v>
      </c>
      <c r="ER3" s="51">
        <v>47242747</v>
      </c>
      <c r="ES3" s="51">
        <v>450</v>
      </c>
      <c r="ET3" s="51">
        <v>32516</v>
      </c>
      <c r="EU3" s="51">
        <v>33573317</v>
      </c>
      <c r="EV3" s="51">
        <v>1439240</v>
      </c>
      <c r="EW3" s="51">
        <v>8598179</v>
      </c>
      <c r="EX3" s="51">
        <v>22767643</v>
      </c>
      <c r="EY3" s="51">
        <v>0</v>
      </c>
      <c r="EZ3" s="51">
        <v>-864542</v>
      </c>
      <c r="FA3" s="51">
        <v>-150719</v>
      </c>
      <c r="FB3" s="51">
        <v>0</v>
      </c>
      <c r="FC3" s="51">
        <v>0</v>
      </c>
      <c r="FD3" s="51">
        <v>-175305</v>
      </c>
      <c r="FE3" s="51">
        <v>-330378</v>
      </c>
      <c r="FF3" s="51">
        <v>-208140</v>
      </c>
      <c r="FG3" s="51">
        <v>0</v>
      </c>
      <c r="FH3" s="51">
        <v>0</v>
      </c>
      <c r="FI3" s="51">
        <v>0</v>
      </c>
      <c r="FJ3" s="51">
        <v>-21823856</v>
      </c>
      <c r="FK3" s="51">
        <v>-63363</v>
      </c>
      <c r="FL3" s="51">
        <v>-9759</v>
      </c>
      <c r="FM3" s="51">
        <v>-17819347</v>
      </c>
      <c r="FN3" s="51">
        <v>-134737</v>
      </c>
      <c r="FO3" s="51">
        <v>-232497</v>
      </c>
      <c r="FP3" s="51">
        <v>-12078</v>
      </c>
      <c r="FQ3" s="51">
        <v>-617026</v>
      </c>
      <c r="FR3" s="51">
        <v>-2918291</v>
      </c>
      <c r="FS3" s="51">
        <v>-16762</v>
      </c>
      <c r="FT3" s="51">
        <v>-690397</v>
      </c>
      <c r="FU3" s="51">
        <v>0</v>
      </c>
      <c r="FV3" s="51">
        <v>0</v>
      </c>
      <c r="FW3" s="51">
        <v>-616315</v>
      </c>
      <c r="FX3" s="51">
        <v>-4714</v>
      </c>
      <c r="FY3" s="51">
        <v>0</v>
      </c>
      <c r="FZ3" s="51">
        <v>-3422</v>
      </c>
      <c r="GA3" s="51">
        <v>-52283</v>
      </c>
      <c r="GB3" s="51">
        <v>-13485</v>
      </c>
      <c r="GC3" s="51">
        <v>-177</v>
      </c>
      <c r="GD3" s="51">
        <v>-23378796</v>
      </c>
      <c r="GE3" s="51">
        <v>-20268339</v>
      </c>
      <c r="GF3" s="51">
        <v>-2967202</v>
      </c>
      <c r="GG3" s="51">
        <v>0</v>
      </c>
      <c r="GH3" s="51">
        <v>0</v>
      </c>
      <c r="GI3" s="51">
        <v>-143255</v>
      </c>
      <c r="GJ3" s="51">
        <v>-23378796</v>
      </c>
      <c r="GK3" s="51">
        <v>-2533337</v>
      </c>
      <c r="GL3" s="51">
        <v>33052</v>
      </c>
      <c r="GM3" s="51">
        <v>0</v>
      </c>
      <c r="GN3" s="51">
        <v>304978</v>
      </c>
      <c r="GO3" s="51">
        <v>14955554</v>
      </c>
      <c r="GP3" s="51">
        <v>113214</v>
      </c>
      <c r="GQ3" s="51">
        <v>20027</v>
      </c>
      <c r="GR3" s="51">
        <v>10506085</v>
      </c>
      <c r="GS3" s="51">
        <v>0</v>
      </c>
      <c r="GT3" s="51">
        <v>20917447</v>
      </c>
      <c r="GU3" s="51">
        <v>-3592914</v>
      </c>
      <c r="GV3" s="51">
        <v>2091</v>
      </c>
      <c r="GW3" s="51">
        <v>0</v>
      </c>
      <c r="GX3" s="51">
        <v>0</v>
      </c>
      <c r="GY3" s="51">
        <v>6576</v>
      </c>
      <c r="GZ3" s="51">
        <v>3186</v>
      </c>
      <c r="HA3" s="51">
        <v>-2893</v>
      </c>
      <c r="HB3" s="51">
        <v>721621</v>
      </c>
      <c r="HC3" s="51">
        <v>1445778</v>
      </c>
      <c r="HD3" s="51">
        <v>1758</v>
      </c>
      <c r="HE3" s="51">
        <v>18177788</v>
      </c>
      <c r="HF3" s="51">
        <v>23959</v>
      </c>
      <c r="HG3" s="51">
        <v>2214159</v>
      </c>
      <c r="HH3" s="51">
        <v>12835926</v>
      </c>
      <c r="HI3" s="51">
        <v>119581</v>
      </c>
      <c r="HJ3" s="51">
        <v>907692</v>
      </c>
      <c r="HK3" s="51">
        <v>1009140</v>
      </c>
      <c r="HL3" s="51">
        <v>-1980681</v>
      </c>
      <c r="HM3" s="51">
        <v>4395035</v>
      </c>
      <c r="HN3" s="51">
        <v>56060268</v>
      </c>
      <c r="HO3" s="51">
        <v>1801552</v>
      </c>
      <c r="HP3" s="51">
        <v>149090803</v>
      </c>
      <c r="HQ3" s="51">
        <v>335455002</v>
      </c>
      <c r="HR3" s="51">
        <v>168326814</v>
      </c>
      <c r="HS3" s="51">
        <v>348746459</v>
      </c>
      <c r="HT3" s="51">
        <v>177729333</v>
      </c>
      <c r="HU3" s="51">
        <v>167128190</v>
      </c>
      <c r="HV3" s="51">
        <v>20124768</v>
      </c>
      <c r="HW3" s="51">
        <v>38119611</v>
      </c>
      <c r="HX3" s="51">
        <v>-328742</v>
      </c>
      <c r="HY3" s="51">
        <v>182369</v>
      </c>
      <c r="HZ3" s="51">
        <v>7883440</v>
      </c>
      <c r="IA3" s="51">
        <v>3214626</v>
      </c>
      <c r="IB3" s="51">
        <v>9537258</v>
      </c>
      <c r="IC3" s="51">
        <v>63024999</v>
      </c>
      <c r="ID3" s="51">
        <v>56394291</v>
      </c>
      <c r="IE3" s="51">
        <v>37738585</v>
      </c>
      <c r="IF3" s="51">
        <v>19334775</v>
      </c>
      <c r="IG3" s="51">
        <v>6630709</v>
      </c>
      <c r="IH3" s="51">
        <v>5651925</v>
      </c>
      <c r="II3" s="51">
        <v>1750567</v>
      </c>
      <c r="IJ3" s="51">
        <v>-133269</v>
      </c>
      <c r="IK3" s="51">
        <v>-26982</v>
      </c>
      <c r="IL3" s="51">
        <v>-4600</v>
      </c>
      <c r="IM3" s="51">
        <v>-4183</v>
      </c>
      <c r="IN3" s="51">
        <v>-400814</v>
      </c>
      <c r="IO3" s="51">
        <v>0</v>
      </c>
      <c r="IP3" s="51">
        <v>0</v>
      </c>
      <c r="IQ3" s="51">
        <v>0</v>
      </c>
      <c r="IR3" s="51">
        <v>-127966</v>
      </c>
      <c r="IS3" s="51">
        <v>25847</v>
      </c>
      <c r="IT3" s="51">
        <v>-129660</v>
      </c>
      <c r="IU3" s="51">
        <v>39290</v>
      </c>
      <c r="IV3" s="51">
        <v>7765</v>
      </c>
      <c r="IW3" s="51">
        <v>15181</v>
      </c>
      <c r="IX3" s="51">
        <v>263</v>
      </c>
      <c r="IY3" s="51">
        <v>222533</v>
      </c>
      <c r="IZ3" s="51">
        <v>27197</v>
      </c>
      <c r="JA3" s="51">
        <v>291340</v>
      </c>
      <c r="JB3" s="51">
        <v>0</v>
      </c>
      <c r="JC3" s="51">
        <v>6973</v>
      </c>
      <c r="JD3" s="51">
        <v>2319</v>
      </c>
      <c r="JE3" s="51">
        <v>208</v>
      </c>
      <c r="JF3" s="51">
        <v>2661</v>
      </c>
      <c r="JG3" s="51">
        <v>272223</v>
      </c>
      <c r="JH3" s="51">
        <v>712004</v>
      </c>
      <c r="JI3" s="51">
        <v>0</v>
      </c>
      <c r="JJ3" s="51">
        <v>0</v>
      </c>
      <c r="JK3" s="51">
        <v>712004</v>
      </c>
      <c r="JL3" s="51">
        <v>353498</v>
      </c>
      <c r="JM3" s="51">
        <v>0</v>
      </c>
      <c r="JN3" s="51">
        <v>358506</v>
      </c>
      <c r="JO3" s="51">
        <v>793114</v>
      </c>
      <c r="JP3" s="51">
        <v>26596133</v>
      </c>
      <c r="JQ3" s="51">
        <v>2942074</v>
      </c>
      <c r="JR3" s="51">
        <v>21471278</v>
      </c>
      <c r="JS3" s="51">
        <v>23654057</v>
      </c>
      <c r="JT3" s="51">
        <v>383179</v>
      </c>
      <c r="JU3" s="51">
        <v>242</v>
      </c>
      <c r="JV3" s="51">
        <v>4741433</v>
      </c>
      <c r="JW3" s="51">
        <v>71850</v>
      </c>
      <c r="JX3" s="51">
        <v>1454339</v>
      </c>
      <c r="JY3" s="51">
        <v>276210</v>
      </c>
      <c r="JZ3" s="51">
        <v>1314640</v>
      </c>
      <c r="KA3" s="51">
        <v>1178130</v>
      </c>
      <c r="KB3" s="51">
        <v>1</v>
      </c>
      <c r="KC3" s="51">
        <v>0</v>
      </c>
      <c r="KD3" s="51">
        <v>139698</v>
      </c>
      <c r="KE3" s="51">
        <v>1137187</v>
      </c>
      <c r="KF3" s="51">
        <v>28762476</v>
      </c>
      <c r="KG3" s="51">
        <v>3218284</v>
      </c>
      <c r="KH3" s="51">
        <v>22785918</v>
      </c>
      <c r="KI3" s="51">
        <v>25544191</v>
      </c>
      <c r="KJ3" s="51">
        <v>736678</v>
      </c>
      <c r="KK3" s="51">
        <v>242</v>
      </c>
      <c r="KL3" s="51">
        <v>5239637</v>
      </c>
      <c r="KM3" s="51">
        <v>1112180</v>
      </c>
      <c r="KN3" s="51">
        <v>28315922</v>
      </c>
      <c r="KO3" s="51">
        <v>2867384</v>
      </c>
      <c r="KP3" s="51">
        <v>22785918</v>
      </c>
      <c r="KQ3" s="51">
        <v>25448537</v>
      </c>
      <c r="KR3" s="51">
        <v>735994</v>
      </c>
      <c r="KS3" s="51">
        <v>242</v>
      </c>
      <c r="KT3" s="51">
        <v>4793318</v>
      </c>
      <c r="KU3" s="51">
        <v>25007</v>
      </c>
      <c r="KV3" s="51">
        <v>446554</v>
      </c>
      <c r="KW3" s="51">
        <v>350900</v>
      </c>
      <c r="KX3" s="51">
        <v>0</v>
      </c>
      <c r="KY3" s="51">
        <v>95654</v>
      </c>
      <c r="KZ3" s="51">
        <v>684</v>
      </c>
      <c r="LA3" s="51">
        <v>0</v>
      </c>
      <c r="LB3" s="51">
        <v>446319</v>
      </c>
      <c r="LC3" s="51">
        <v>0</v>
      </c>
      <c r="LD3" s="51">
        <v>28762476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F27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6" hidden="1" customWidth="1"/>
    <col min="3" max="3" width="5" style="6" customWidth="1"/>
    <col min="4" max="4" width="77.5703125" style="11" customWidth="1"/>
    <col min="5" max="5" width="15.5703125" style="6" customWidth="1"/>
    <col min="6" max="6" width="9.140625" style="6" customWidth="1"/>
    <col min="7" max="16384" width="9.140625" style="6" hidden="1"/>
  </cols>
  <sheetData>
    <row r="1" spans="1:5" x14ac:dyDescent="0.25">
      <c r="C1" s="83" t="s">
        <v>908</v>
      </c>
      <c r="D1" s="83"/>
      <c r="E1" s="54"/>
    </row>
    <row r="2" spans="1:5" x14ac:dyDescent="0.25">
      <c r="C2" s="54"/>
      <c r="D2" s="61"/>
      <c r="E2" s="54"/>
    </row>
    <row r="3" spans="1:5" x14ac:dyDescent="0.25">
      <c r="C3" s="54"/>
      <c r="D3" s="61"/>
      <c r="E3" s="54"/>
    </row>
    <row r="4" spans="1:5" ht="25.5" customHeight="1" x14ac:dyDescent="0.25">
      <c r="C4" s="92" t="s">
        <v>1118</v>
      </c>
      <c r="D4" s="93"/>
      <c r="E4" s="93"/>
    </row>
    <row r="5" spans="1:5" ht="15.75" customHeight="1" x14ac:dyDescent="0.25">
      <c r="C5" s="87" t="s">
        <v>1038</v>
      </c>
      <c r="D5" s="88"/>
      <c r="E5" s="89"/>
    </row>
    <row r="6" spans="1:5" ht="22.5" customHeight="1" x14ac:dyDescent="0.25">
      <c r="C6" s="55"/>
      <c r="D6" s="59"/>
      <c r="E6" s="56" t="s">
        <v>975</v>
      </c>
    </row>
    <row r="7" spans="1:5" ht="15" customHeight="1" x14ac:dyDescent="0.25">
      <c r="B7" s="5" t="s">
        <v>1068</v>
      </c>
      <c r="C7" s="55"/>
      <c r="D7" s="59" t="s">
        <v>1039</v>
      </c>
      <c r="E7" s="56"/>
    </row>
    <row r="8" spans="1:5" ht="15" customHeight="1" x14ac:dyDescent="0.25">
      <c r="A8" s="2" t="s">
        <v>1041</v>
      </c>
      <c r="B8" s="6" t="str">
        <f>"PR_"&amp;$B$7&amp;"_"&amp;A8</f>
        <v>PR_PeRe_GAH</v>
      </c>
      <c r="C8" s="55" t="s">
        <v>5</v>
      </c>
      <c r="D8" s="63" t="s">
        <v>1040</v>
      </c>
      <c r="E8" s="57">
        <f>INDEX(LivTpk,2,MATCH($B8,LivTpk_var,0))</f>
        <v>4072</v>
      </c>
    </row>
    <row r="9" spans="1:5" ht="15" customHeight="1" x14ac:dyDescent="0.25">
      <c r="A9" s="9"/>
      <c r="C9" s="55"/>
      <c r="D9" s="63"/>
      <c r="E9" s="63"/>
    </row>
    <row r="10" spans="1:5" ht="15" customHeight="1" x14ac:dyDescent="0.25">
      <c r="A10" s="9"/>
      <c r="C10" s="55"/>
      <c r="D10" s="59" t="s">
        <v>1042</v>
      </c>
      <c r="E10" s="63"/>
    </row>
    <row r="11" spans="1:5" ht="15" customHeight="1" x14ac:dyDescent="0.25">
      <c r="A11" s="2" t="s">
        <v>1044</v>
      </c>
      <c r="B11" s="6" t="str">
        <f t="shared" ref="B11:B15" si="0">"PR_"&amp;$B$7&amp;"_"&amp;A11</f>
        <v>PR_PeRe_Lon</v>
      </c>
      <c r="C11" s="55" t="s">
        <v>6</v>
      </c>
      <c r="D11" s="63" t="s">
        <v>1043</v>
      </c>
      <c r="E11" s="57">
        <f>INDEX(LivTpk,2,MATCH($B11,LivTpk_var,0))</f>
        <v>3155235</v>
      </c>
    </row>
    <row r="12" spans="1:5" ht="15" customHeight="1" x14ac:dyDescent="0.25">
      <c r="A12" s="2" t="s">
        <v>1046</v>
      </c>
      <c r="B12" s="6" t="str">
        <f t="shared" si="0"/>
        <v>PR_PeRe_Pen</v>
      </c>
      <c r="C12" s="55" t="s">
        <v>7</v>
      </c>
      <c r="D12" s="63" t="s">
        <v>1045</v>
      </c>
      <c r="E12" s="57">
        <f>INDEX(LivTpk,2,MATCH($B12,LivTpk_var,0))</f>
        <v>514359</v>
      </c>
    </row>
    <row r="13" spans="1:5" ht="15" customHeight="1" x14ac:dyDescent="0.25">
      <c r="A13" s="2" t="s">
        <v>1048</v>
      </c>
      <c r="B13" s="6" t="str">
        <f t="shared" si="0"/>
        <v>PR_PeRe_SoSi</v>
      </c>
      <c r="C13" s="55" t="s">
        <v>8</v>
      </c>
      <c r="D13" s="63" t="s">
        <v>1047</v>
      </c>
      <c r="E13" s="57">
        <f>INDEX(LivTpk,2,MATCH($B13,LivTpk_var,0))</f>
        <v>108684</v>
      </c>
    </row>
    <row r="14" spans="1:5" ht="15" customHeight="1" x14ac:dyDescent="0.25">
      <c r="A14" s="2" t="s">
        <v>1050</v>
      </c>
      <c r="B14" s="6" t="str">
        <f t="shared" si="0"/>
        <v>PR_PeRe_Afg</v>
      </c>
      <c r="C14" s="55" t="s">
        <v>9</v>
      </c>
      <c r="D14" s="63" t="s">
        <v>1049</v>
      </c>
      <c r="E14" s="57">
        <f>INDEX(LivTpk,2,MATCH($B14,LivTpk_var,0))</f>
        <v>443254</v>
      </c>
    </row>
    <row r="15" spans="1:5" ht="15" customHeight="1" x14ac:dyDescent="0.25">
      <c r="A15" s="2" t="s">
        <v>1052</v>
      </c>
      <c r="B15" s="6" t="str">
        <f t="shared" si="0"/>
        <v>PR_PeRe_PuTot</v>
      </c>
      <c r="C15" s="58" t="s">
        <v>10</v>
      </c>
      <c r="D15" s="59" t="s">
        <v>1051</v>
      </c>
      <c r="E15" s="57">
        <f>INDEX(LivTpk,2,MATCH($B15,LivTpk_var,0))</f>
        <v>4221532</v>
      </c>
    </row>
    <row r="16" spans="1:5" ht="15" customHeight="1" x14ac:dyDescent="0.25">
      <c r="A16" s="9"/>
      <c r="C16" s="55"/>
      <c r="D16" s="59" t="s">
        <v>1053</v>
      </c>
      <c r="E16" s="63"/>
    </row>
    <row r="17" spans="1:5" ht="15" customHeight="1" x14ac:dyDescent="0.25">
      <c r="A17" s="2" t="s">
        <v>1055</v>
      </c>
      <c r="B17" s="6" t="str">
        <f>"PR_"&amp;$B$7&amp;"_"&amp;A17</f>
        <v>PR_PeRe_Rep</v>
      </c>
      <c r="C17" s="55" t="s">
        <v>11</v>
      </c>
      <c r="D17" s="63" t="s">
        <v>1054</v>
      </c>
      <c r="E17" s="57">
        <f>INDEX(LivTpk,2,MATCH($B17,LivTpk_var,0))</f>
        <v>0</v>
      </c>
    </row>
    <row r="18" spans="1:5" ht="15" customHeight="1" x14ac:dyDescent="0.25">
      <c r="A18" s="2" t="s">
        <v>1057</v>
      </c>
      <c r="B18" s="6" t="str">
        <f>"PR_"&amp;$B$7&amp;"_"&amp;A18</f>
        <v>PR_PeRe_Bes</v>
      </c>
      <c r="C18" s="55" t="s">
        <v>12</v>
      </c>
      <c r="D18" s="63" t="s">
        <v>1056</v>
      </c>
      <c r="E18" s="57">
        <f>INDEX(LivTpk,2,MATCH($B18,LivTpk_var,0))</f>
        <v>26432</v>
      </c>
    </row>
    <row r="19" spans="1:5" ht="15" customHeight="1" x14ac:dyDescent="0.25">
      <c r="A19" s="2" t="s">
        <v>1059</v>
      </c>
      <c r="B19" s="6" t="str">
        <f>"PR_"&amp;$B$7&amp;"_"&amp;A19</f>
        <v>PR_PeRe_Dir</v>
      </c>
      <c r="C19" s="55" t="s">
        <v>13</v>
      </c>
      <c r="D19" s="63" t="s">
        <v>1058</v>
      </c>
      <c r="E19" s="57">
        <f>INDEX(LivTpk,2,MATCH($B19,LivTpk_var,0))</f>
        <v>104659</v>
      </c>
    </row>
    <row r="20" spans="1:5" ht="15" customHeight="1" x14ac:dyDescent="0.25">
      <c r="A20" s="9"/>
      <c r="C20" s="55"/>
      <c r="D20" s="59" t="s">
        <v>1060</v>
      </c>
      <c r="E20" s="63"/>
    </row>
    <row r="21" spans="1:5" ht="15" customHeight="1" x14ac:dyDescent="0.25">
      <c r="A21" s="2" t="s">
        <v>1062</v>
      </c>
      <c r="B21" s="6" t="str">
        <f>"PR_"&amp;$B$7&amp;"_"&amp;A21</f>
        <v>PR_PeRe_TaBes</v>
      </c>
      <c r="C21" s="55" t="s">
        <v>14</v>
      </c>
      <c r="D21" s="63" t="s">
        <v>1061</v>
      </c>
      <c r="E21" s="57">
        <f>INDEX(LivTpk,2,MATCH($B21,LivTpk_var,0))</f>
        <v>0</v>
      </c>
    </row>
    <row r="22" spans="1:5" ht="15" customHeight="1" x14ac:dyDescent="0.25">
      <c r="A22" s="9"/>
      <c r="C22" s="55"/>
      <c r="D22" s="63"/>
      <c r="E22" s="63"/>
    </row>
    <row r="23" spans="1:5" ht="15" customHeight="1" x14ac:dyDescent="0.25">
      <c r="A23" s="9"/>
      <c r="C23" s="55"/>
      <c r="D23" s="59" t="s">
        <v>1063</v>
      </c>
      <c r="E23" s="63"/>
    </row>
    <row r="24" spans="1:5" ht="28.5" customHeight="1" x14ac:dyDescent="0.25">
      <c r="A24" s="2" t="s">
        <v>1065</v>
      </c>
      <c r="B24" s="6" t="str">
        <f>"PR_"&amp;$B$7&amp;"_"&amp;A24</f>
        <v>PR_PeRe_RhTot</v>
      </c>
      <c r="C24" s="58" t="s">
        <v>21</v>
      </c>
      <c r="D24" s="59" t="s">
        <v>1064</v>
      </c>
      <c r="E24" s="57">
        <f>INDEX(LivTpk,2,MATCH($B24,LivTpk_var,0))</f>
        <v>18976</v>
      </c>
    </row>
    <row r="25" spans="1:5" ht="15" customHeight="1" x14ac:dyDescent="0.25">
      <c r="A25" s="2" t="s">
        <v>1067</v>
      </c>
      <c r="B25" s="6" t="str">
        <f>"PR_"&amp;$B$7&amp;"_"&amp;A25</f>
        <v>PR_PeRe_XyTot</v>
      </c>
      <c r="C25" s="58" t="s">
        <v>22</v>
      </c>
      <c r="D25" s="59" t="s">
        <v>1066</v>
      </c>
      <c r="E25" s="57">
        <f>INDEX(LivTpk,2,MATCH($B25,LivTpk_var,0))</f>
        <v>3345</v>
      </c>
    </row>
    <row r="26" spans="1:5" x14ac:dyDescent="0.25"/>
    <row r="27" spans="1:5" hidden="1" x14ac:dyDescent="0.25">
      <c r="D27" s="8"/>
    </row>
  </sheetData>
  <sheetProtection password="BF77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L20"/>
  <sheetViews>
    <sheetView showGridLines="0" topLeftCell="B1" zoomScaleNormal="100" workbookViewId="0">
      <selection activeCell="B1" sqref="B1:C1"/>
    </sheetView>
  </sheetViews>
  <sheetFormatPr defaultColWidth="0" defaultRowHeight="15" zeroHeight="1" x14ac:dyDescent="0.25"/>
  <cols>
    <col min="1" max="1" width="0" style="6" hidden="1" customWidth="1"/>
    <col min="2" max="2" width="5.140625" style="6" customWidth="1"/>
    <col min="3" max="3" width="42" style="11" customWidth="1"/>
    <col min="4" max="11" width="19.85546875" style="6" customWidth="1"/>
    <col min="12" max="12" width="9.140625" style="6" customWidth="1"/>
    <col min="13" max="16384" width="9.140625" style="6" hidden="1"/>
  </cols>
  <sheetData>
    <row r="1" spans="1:11" x14ac:dyDescent="0.25">
      <c r="B1" s="83" t="s">
        <v>908</v>
      </c>
      <c r="C1" s="83"/>
      <c r="D1" s="54"/>
      <c r="E1" s="54"/>
      <c r="F1" s="54"/>
      <c r="G1" s="54"/>
      <c r="H1" s="54"/>
      <c r="I1" s="54"/>
      <c r="J1" s="54"/>
      <c r="K1" s="54"/>
    </row>
    <row r="2" spans="1:11" x14ac:dyDescent="0.25">
      <c r="B2" s="54"/>
      <c r="C2" s="61"/>
      <c r="D2" s="54"/>
      <c r="E2" s="54"/>
      <c r="F2" s="54"/>
      <c r="G2" s="54"/>
      <c r="H2" s="54"/>
      <c r="I2" s="54"/>
      <c r="J2" s="54"/>
      <c r="K2" s="54"/>
    </row>
    <row r="3" spans="1:11" x14ac:dyDescent="0.25">
      <c r="B3" s="54"/>
      <c r="C3" s="61"/>
      <c r="D3" s="54"/>
      <c r="E3" s="54"/>
      <c r="F3" s="54"/>
      <c r="G3" s="54"/>
      <c r="H3" s="54"/>
      <c r="I3" s="54"/>
      <c r="J3" s="54"/>
      <c r="K3" s="54"/>
    </row>
    <row r="4" spans="1:11" ht="23.25" x14ac:dyDescent="0.25">
      <c r="B4" s="90" t="s">
        <v>1124</v>
      </c>
      <c r="C4" s="91"/>
      <c r="D4" s="91"/>
      <c r="E4" s="91"/>
      <c r="F4" s="91"/>
      <c r="G4" s="66"/>
      <c r="H4" s="66"/>
      <c r="I4" s="66"/>
      <c r="J4" s="66"/>
      <c r="K4" s="66"/>
    </row>
    <row r="5" spans="1:11" ht="15" customHeight="1" x14ac:dyDescent="0.25">
      <c r="B5" s="87" t="s">
        <v>911</v>
      </c>
      <c r="C5" s="88"/>
      <c r="D5" s="88"/>
      <c r="E5" s="88"/>
      <c r="F5" s="88"/>
      <c r="G5" s="66"/>
      <c r="H5" s="66"/>
      <c r="I5" s="66"/>
      <c r="J5" s="66"/>
      <c r="K5" s="66"/>
    </row>
    <row r="6" spans="1:11" ht="66" customHeight="1" x14ac:dyDescent="0.25">
      <c r="B6" s="55"/>
      <c r="C6" s="59"/>
      <c r="D6" s="56" t="s">
        <v>912</v>
      </c>
      <c r="E6" s="56" t="s">
        <v>913</v>
      </c>
      <c r="F6" s="56" t="s">
        <v>914</v>
      </c>
      <c r="G6" s="56" t="s">
        <v>936</v>
      </c>
      <c r="H6" s="56" t="s">
        <v>937</v>
      </c>
      <c r="I6" s="56" t="s">
        <v>938</v>
      </c>
      <c r="J6" s="56" t="s">
        <v>939</v>
      </c>
      <c r="K6" s="56" t="s">
        <v>1123</v>
      </c>
    </row>
    <row r="7" spans="1:11" ht="16.5" customHeight="1" x14ac:dyDescent="0.25">
      <c r="B7" s="55"/>
      <c r="C7" s="59" t="s">
        <v>915</v>
      </c>
      <c r="D7" s="63"/>
      <c r="E7" s="63"/>
      <c r="F7" s="63"/>
      <c r="G7" s="56"/>
      <c r="H7" s="56"/>
      <c r="I7" s="56"/>
      <c r="J7" s="56"/>
      <c r="K7" s="56"/>
    </row>
    <row r="8" spans="1:11" x14ac:dyDescent="0.25">
      <c r="A8" s="5" t="s">
        <v>920</v>
      </c>
      <c r="B8" s="55" t="s">
        <v>5</v>
      </c>
      <c r="C8" s="63" t="s">
        <v>916</v>
      </c>
      <c r="D8" s="57">
        <f t="shared" ref="D8:I10" si="0">INDEX(LivTpk,2,MATCH(D$19&amp;"_"&amp;$A8&amp;"_"&amp;D$20,LivTpk_var,0))</f>
        <v>3543735</v>
      </c>
      <c r="E8" s="57">
        <f t="shared" si="0"/>
        <v>88899927</v>
      </c>
      <c r="F8" s="57">
        <f t="shared" si="0"/>
        <v>9504315</v>
      </c>
      <c r="G8" s="57">
        <f t="shared" si="0"/>
        <v>101947977</v>
      </c>
      <c r="H8" s="57">
        <f t="shared" si="0"/>
        <v>101822384</v>
      </c>
      <c r="I8" s="57">
        <f t="shared" si="0"/>
        <v>125593</v>
      </c>
      <c r="J8" s="59"/>
      <c r="K8" s="59"/>
    </row>
    <row r="9" spans="1:11" x14ac:dyDescent="0.25">
      <c r="A9" s="5" t="s">
        <v>922</v>
      </c>
      <c r="B9" s="55" t="s">
        <v>6</v>
      </c>
      <c r="C9" s="63" t="s">
        <v>921</v>
      </c>
      <c r="D9" s="57">
        <f t="shared" si="0"/>
        <v>12546360</v>
      </c>
      <c r="E9" s="57">
        <f t="shared" si="0"/>
        <v>70601890</v>
      </c>
      <c r="F9" s="57">
        <f t="shared" si="0"/>
        <v>1192</v>
      </c>
      <c r="G9" s="57">
        <f t="shared" si="0"/>
        <v>83149441</v>
      </c>
      <c r="H9" s="57">
        <f t="shared" si="0"/>
        <v>81945652</v>
      </c>
      <c r="I9" s="57">
        <f t="shared" si="0"/>
        <v>1203790</v>
      </c>
      <c r="J9" s="59"/>
      <c r="K9" s="59"/>
    </row>
    <row r="10" spans="1:11" x14ac:dyDescent="0.25">
      <c r="A10" s="5" t="s">
        <v>924</v>
      </c>
      <c r="B10" s="58" t="s">
        <v>7</v>
      </c>
      <c r="C10" s="59" t="s">
        <v>923</v>
      </c>
      <c r="D10" s="57">
        <f t="shared" si="0"/>
        <v>16090094</v>
      </c>
      <c r="E10" s="57">
        <f t="shared" si="0"/>
        <v>159501818</v>
      </c>
      <c r="F10" s="57">
        <f t="shared" si="0"/>
        <v>9505507</v>
      </c>
      <c r="G10" s="57">
        <f t="shared" si="0"/>
        <v>185097419</v>
      </c>
      <c r="H10" s="57">
        <f t="shared" si="0"/>
        <v>183768037</v>
      </c>
      <c r="I10" s="57">
        <f t="shared" si="0"/>
        <v>1329383</v>
      </c>
      <c r="J10" s="57">
        <f>INDEX(LivTpk,2,MATCH(J$19&amp;"_"&amp;$A10&amp;"_"&amp;J$20,LivTpk_var,0))</f>
        <v>1281029</v>
      </c>
      <c r="K10" s="57">
        <f>INDEX(LivTpk,2,MATCH(K$19&amp;"_"&amp;$A10&amp;"_"&amp;K$20,LivTpk_var,0))</f>
        <v>186378448</v>
      </c>
    </row>
    <row r="11" spans="1:11" x14ac:dyDescent="0.25">
      <c r="A11" s="5"/>
      <c r="B11" s="55"/>
      <c r="C11" s="59" t="s">
        <v>925</v>
      </c>
      <c r="D11" s="59"/>
      <c r="E11" s="59"/>
      <c r="F11" s="59"/>
      <c r="G11" s="59"/>
      <c r="H11" s="59"/>
      <c r="I11" s="59"/>
      <c r="J11" s="59"/>
      <c r="K11" s="59"/>
    </row>
    <row r="12" spans="1:11" ht="15" customHeight="1" x14ac:dyDescent="0.25">
      <c r="A12" s="5" t="s">
        <v>927</v>
      </c>
      <c r="B12" s="55" t="s">
        <v>8</v>
      </c>
      <c r="C12" s="63" t="s">
        <v>926</v>
      </c>
      <c r="D12" s="57">
        <f t="shared" ref="D12:I16" si="1">INDEX(LivTpk,2,MATCH(D$19&amp;"_"&amp;$A12&amp;"_"&amp;D$20,LivTpk_var,0))</f>
        <v>2673618</v>
      </c>
      <c r="E12" s="57">
        <f t="shared" si="1"/>
        <v>17721013</v>
      </c>
      <c r="F12" s="57">
        <f t="shared" si="1"/>
        <v>7376730</v>
      </c>
      <c r="G12" s="57">
        <f t="shared" si="1"/>
        <v>27771361</v>
      </c>
      <c r="H12" s="57">
        <f t="shared" si="1"/>
        <v>27771361</v>
      </c>
      <c r="I12" s="57">
        <f t="shared" si="1"/>
        <v>0</v>
      </c>
      <c r="J12" s="59"/>
      <c r="K12" s="59"/>
    </row>
    <row r="13" spans="1:11" ht="15" customHeight="1" x14ac:dyDescent="0.25">
      <c r="A13" s="5" t="s">
        <v>929</v>
      </c>
      <c r="B13" s="55" t="s">
        <v>9</v>
      </c>
      <c r="C13" s="63" t="s">
        <v>928</v>
      </c>
      <c r="D13" s="57">
        <f t="shared" si="1"/>
        <v>1288530</v>
      </c>
      <c r="E13" s="57">
        <f t="shared" si="1"/>
        <v>36920</v>
      </c>
      <c r="F13" s="57">
        <f t="shared" si="1"/>
        <v>1677605</v>
      </c>
      <c r="G13" s="57">
        <f t="shared" si="1"/>
        <v>3003055</v>
      </c>
      <c r="H13" s="57">
        <f t="shared" si="1"/>
        <v>3003055</v>
      </c>
      <c r="I13" s="57">
        <f t="shared" si="1"/>
        <v>0</v>
      </c>
      <c r="J13" s="59"/>
      <c r="K13" s="59"/>
    </row>
    <row r="14" spans="1:11" ht="25.5" x14ac:dyDescent="0.25">
      <c r="A14" s="5" t="s">
        <v>931</v>
      </c>
      <c r="B14" s="55" t="s">
        <v>10</v>
      </c>
      <c r="C14" s="63" t="s">
        <v>930</v>
      </c>
      <c r="D14" s="57">
        <f t="shared" si="1"/>
        <v>107611</v>
      </c>
      <c r="E14" s="57">
        <f t="shared" si="1"/>
        <v>1226867</v>
      </c>
      <c r="F14" s="57">
        <f t="shared" si="1"/>
        <v>0</v>
      </c>
      <c r="G14" s="57">
        <f t="shared" si="1"/>
        <v>1334479</v>
      </c>
      <c r="H14" s="57">
        <f t="shared" si="1"/>
        <v>1334479</v>
      </c>
      <c r="I14" s="57">
        <f t="shared" si="1"/>
        <v>0</v>
      </c>
      <c r="J14" s="59"/>
      <c r="K14" s="59"/>
    </row>
    <row r="15" spans="1:11" ht="25.5" x14ac:dyDescent="0.25">
      <c r="A15" s="5" t="s">
        <v>933</v>
      </c>
      <c r="B15" s="55" t="s">
        <v>11</v>
      </c>
      <c r="C15" s="63" t="s">
        <v>932</v>
      </c>
      <c r="D15" s="57">
        <f t="shared" si="1"/>
        <v>12020334</v>
      </c>
      <c r="E15" s="57">
        <f t="shared" si="1"/>
        <v>140517018</v>
      </c>
      <c r="F15" s="57">
        <f t="shared" si="1"/>
        <v>451172</v>
      </c>
      <c r="G15" s="57">
        <f t="shared" si="1"/>
        <v>152988525</v>
      </c>
      <c r="H15" s="57">
        <f t="shared" si="1"/>
        <v>151659143</v>
      </c>
      <c r="I15" s="57">
        <f t="shared" si="1"/>
        <v>1329383</v>
      </c>
      <c r="J15" s="59"/>
      <c r="K15" s="59"/>
    </row>
    <row r="16" spans="1:11" x14ac:dyDescent="0.25">
      <c r="A16" s="5" t="s">
        <v>935</v>
      </c>
      <c r="B16" s="55" t="s">
        <v>12</v>
      </c>
      <c r="C16" s="63" t="s">
        <v>934</v>
      </c>
      <c r="D16" s="57">
        <f t="shared" si="1"/>
        <v>1682554</v>
      </c>
      <c r="E16" s="57">
        <f t="shared" si="1"/>
        <v>4009429</v>
      </c>
      <c r="F16" s="57">
        <f t="shared" si="1"/>
        <v>3594828</v>
      </c>
      <c r="G16" s="57">
        <f t="shared" si="1"/>
        <v>9286811</v>
      </c>
      <c r="H16" s="57">
        <f t="shared" si="1"/>
        <v>9199229</v>
      </c>
      <c r="I16" s="57">
        <f t="shared" si="1"/>
        <v>87582</v>
      </c>
      <c r="J16" s="59"/>
      <c r="K16" s="59"/>
    </row>
    <row r="17" spans="3:11" x14ac:dyDescent="0.25"/>
    <row r="18" spans="3:11" hidden="1" x14ac:dyDescent="0.25">
      <c r="D18" s="11"/>
    </row>
    <row r="19" spans="3:11" hidden="1" x14ac:dyDescent="0.25">
      <c r="C19" s="11" t="s">
        <v>1120</v>
      </c>
      <c r="D19" s="15" t="s">
        <v>1121</v>
      </c>
      <c r="E19" s="15" t="s">
        <v>1121</v>
      </c>
      <c r="F19" s="15" t="s">
        <v>1121</v>
      </c>
      <c r="G19" s="15" t="s">
        <v>1122</v>
      </c>
      <c r="H19" s="15" t="s">
        <v>1122</v>
      </c>
      <c r="I19" s="15" t="s">
        <v>1122</v>
      </c>
      <c r="J19" s="15" t="s">
        <v>1122</v>
      </c>
      <c r="K19" s="15" t="s">
        <v>1122</v>
      </c>
    </row>
    <row r="20" spans="3:11" hidden="1" x14ac:dyDescent="0.25">
      <c r="C20" s="11" t="s">
        <v>1119</v>
      </c>
      <c r="D20" s="10" t="s">
        <v>917</v>
      </c>
      <c r="E20" s="10" t="s">
        <v>918</v>
      </c>
      <c r="F20" s="10" t="s">
        <v>919</v>
      </c>
      <c r="G20" s="10" t="s">
        <v>940</v>
      </c>
      <c r="H20" s="10" t="s">
        <v>941</v>
      </c>
      <c r="I20" s="10" t="s">
        <v>942</v>
      </c>
      <c r="J20" s="10" t="s">
        <v>943</v>
      </c>
      <c r="K20" s="10" t="s">
        <v>944</v>
      </c>
    </row>
  </sheetData>
  <sheetProtection password="BF77" sheet="1" objects="1" scenarios="1"/>
  <mergeCells count="3">
    <mergeCell ref="B4:F4"/>
    <mergeCell ref="B5:F5"/>
    <mergeCell ref="B1:C1"/>
  </mergeCells>
  <hyperlinks>
    <hyperlink ref="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64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1" width="12.85546875" style="6" hidden="1" customWidth="1"/>
    <col min="2" max="2" width="20.42578125" style="6" hidden="1" customWidth="1"/>
    <col min="3" max="3" width="5" style="6" customWidth="1"/>
    <col min="4" max="4" width="87.42578125" style="6" customWidth="1"/>
    <col min="5" max="5" width="14.42578125" style="6" customWidth="1"/>
    <col min="6" max="6" width="6" style="6" customWidth="1"/>
    <col min="7" max="7" width="13.5703125" style="6" hidden="1" customWidth="1"/>
    <col min="8" max="16384" width="9.140625" style="6" hidden="1"/>
  </cols>
  <sheetData>
    <row r="1" spans="1:5" x14ac:dyDescent="0.25">
      <c r="C1" s="83" t="s">
        <v>908</v>
      </c>
      <c r="D1" s="83"/>
      <c r="E1" s="54"/>
    </row>
    <row r="2" spans="1:5" x14ac:dyDescent="0.25">
      <c r="C2" s="54"/>
      <c r="D2" s="54"/>
      <c r="E2" s="54"/>
    </row>
    <row r="3" spans="1:5" x14ac:dyDescent="0.25">
      <c r="C3" s="54"/>
      <c r="D3" s="54"/>
      <c r="E3" s="54"/>
    </row>
    <row r="4" spans="1:5" ht="30" customHeight="1" x14ac:dyDescent="0.25">
      <c r="C4" s="79" t="s">
        <v>1125</v>
      </c>
      <c r="D4" s="80"/>
      <c r="E4" s="81"/>
    </row>
    <row r="5" spans="1:5" ht="15" customHeight="1" x14ac:dyDescent="0.25">
      <c r="C5" s="82" t="s">
        <v>187</v>
      </c>
      <c r="D5" s="82"/>
      <c r="E5" s="82"/>
    </row>
    <row r="6" spans="1:5" ht="31.5" customHeight="1" x14ac:dyDescent="0.25">
      <c r="A6" s="4" t="s">
        <v>245</v>
      </c>
      <c r="B6" s="7" t="s">
        <v>244</v>
      </c>
      <c r="C6" s="55"/>
      <c r="D6" s="55"/>
      <c r="E6" s="56" t="s">
        <v>188</v>
      </c>
    </row>
    <row r="7" spans="1:5" x14ac:dyDescent="0.25">
      <c r="A7" s="5" t="s">
        <v>279</v>
      </c>
      <c r="B7" s="6" t="str">
        <f>"Res_"&amp;A7&amp;"_"&amp;$B$6</f>
        <v>Res_BM_BeY</v>
      </c>
      <c r="C7" s="55" t="s">
        <v>5</v>
      </c>
      <c r="D7" s="55" t="s">
        <v>0</v>
      </c>
      <c r="E7" s="57">
        <f t="shared" ref="E7:E41" si="0">INDEX(LivTpk,3,MATCH($B7,LivTpk_var,0))</f>
        <v>28321250</v>
      </c>
    </row>
    <row r="8" spans="1:5" x14ac:dyDescent="0.25">
      <c r="A8" s="5" t="s">
        <v>314</v>
      </c>
      <c r="B8" s="6" t="str">
        <f t="shared" ref="B8:B41" si="1">"Res_"&amp;A8&amp;"_"&amp;$B$6</f>
        <v>Res_AFp_BeY</v>
      </c>
      <c r="C8" s="55" t="s">
        <v>6</v>
      </c>
      <c r="D8" s="55" t="s">
        <v>86</v>
      </c>
      <c r="E8" s="57">
        <f t="shared" si="0"/>
        <v>0</v>
      </c>
    </row>
    <row r="9" spans="1:5" x14ac:dyDescent="0.25">
      <c r="A9" s="5" t="s">
        <v>246</v>
      </c>
      <c r="B9" s="6" t="str">
        <f t="shared" si="1"/>
        <v>Res_PMTot_BeY</v>
      </c>
      <c r="C9" s="58" t="s">
        <v>7</v>
      </c>
      <c r="D9" s="58" t="s">
        <v>1</v>
      </c>
      <c r="E9" s="57">
        <f t="shared" si="0"/>
        <v>28321250</v>
      </c>
    </row>
    <row r="10" spans="1:5" x14ac:dyDescent="0.25">
      <c r="A10" s="5" t="s">
        <v>280</v>
      </c>
      <c r="B10" s="6" t="str">
        <f t="shared" si="1"/>
        <v>Res_IndT_BeY</v>
      </c>
      <c r="C10" s="55" t="s">
        <v>8</v>
      </c>
      <c r="D10" s="55" t="s">
        <v>2</v>
      </c>
      <c r="E10" s="57">
        <f t="shared" si="0"/>
        <v>33358848</v>
      </c>
    </row>
    <row r="11" spans="1:5" x14ac:dyDescent="0.25">
      <c r="A11" s="5" t="s">
        <v>281</v>
      </c>
      <c r="B11" s="6" t="str">
        <f t="shared" si="1"/>
        <v>Res_IndA_BeY</v>
      </c>
      <c r="C11" s="55" t="s">
        <v>9</v>
      </c>
      <c r="D11" s="55" t="s">
        <v>3</v>
      </c>
      <c r="E11" s="57">
        <f t="shared" si="0"/>
        <v>23635106</v>
      </c>
    </row>
    <row r="12" spans="1:5" x14ac:dyDescent="0.25">
      <c r="A12" s="5" t="s">
        <v>282</v>
      </c>
      <c r="B12" s="6" t="str">
        <f t="shared" si="1"/>
        <v>Res_IndE_BeY</v>
      </c>
      <c r="C12" s="55" t="s">
        <v>10</v>
      </c>
      <c r="D12" s="55" t="s">
        <v>4</v>
      </c>
      <c r="E12" s="57">
        <f t="shared" si="0"/>
        <v>818326</v>
      </c>
    </row>
    <row r="13" spans="1:5" x14ac:dyDescent="0.25">
      <c r="A13" s="5" t="s">
        <v>315</v>
      </c>
      <c r="B13" s="6" t="str">
        <f t="shared" si="1"/>
        <v>Res_RiU_BeY</v>
      </c>
      <c r="C13" s="55" t="s">
        <v>11</v>
      </c>
      <c r="D13" s="55" t="s">
        <v>46</v>
      </c>
      <c r="E13" s="57">
        <f t="shared" si="0"/>
        <v>19584611</v>
      </c>
    </row>
    <row r="14" spans="1:5" x14ac:dyDescent="0.25">
      <c r="A14" s="5" t="s">
        <v>283</v>
      </c>
      <c r="B14" s="6" t="str">
        <f t="shared" si="1"/>
        <v>Res_Kurs_BeY</v>
      </c>
      <c r="C14" s="55" t="s">
        <v>12</v>
      </c>
      <c r="D14" s="55" t="s">
        <v>47</v>
      </c>
      <c r="E14" s="57">
        <f t="shared" si="0"/>
        <v>19315734</v>
      </c>
    </row>
    <row r="15" spans="1:5" x14ac:dyDescent="0.25">
      <c r="A15" s="5" t="s">
        <v>316</v>
      </c>
      <c r="B15" s="6" t="str">
        <f t="shared" si="1"/>
        <v>Res_Rug_BeY</v>
      </c>
      <c r="C15" s="55" t="s">
        <v>13</v>
      </c>
      <c r="D15" s="55" t="s">
        <v>48</v>
      </c>
      <c r="E15" s="57">
        <f t="shared" si="0"/>
        <v>-90173</v>
      </c>
    </row>
    <row r="16" spans="1:5" x14ac:dyDescent="0.25">
      <c r="A16" s="5" t="s">
        <v>284</v>
      </c>
      <c r="B16" s="6" t="str">
        <f t="shared" si="1"/>
        <v>Res_AdmV_BeY</v>
      </c>
      <c r="C16" s="55" t="s">
        <v>14</v>
      </c>
      <c r="D16" s="55" t="s">
        <v>49</v>
      </c>
      <c r="E16" s="57">
        <f t="shared" si="0"/>
        <v>-1094674</v>
      </c>
    </row>
    <row r="17" spans="1:5" ht="15.75" customHeight="1" x14ac:dyDescent="0.25">
      <c r="A17" s="5" t="s">
        <v>381</v>
      </c>
      <c r="B17" s="6" t="str">
        <f t="shared" si="1"/>
        <v>Res_iaTot_BeY</v>
      </c>
      <c r="C17" s="58" t="s">
        <v>15</v>
      </c>
      <c r="D17" s="58" t="s">
        <v>50</v>
      </c>
      <c r="E17" s="57">
        <f t="shared" si="0"/>
        <v>95527778</v>
      </c>
    </row>
    <row r="18" spans="1:5" x14ac:dyDescent="0.25">
      <c r="A18" s="5" t="s">
        <v>285</v>
      </c>
      <c r="B18" s="6" t="str">
        <f t="shared" si="1"/>
        <v>Res_Pas_BeY</v>
      </c>
      <c r="C18" s="55" t="s">
        <v>16</v>
      </c>
      <c r="D18" s="55" t="s">
        <v>51</v>
      </c>
      <c r="E18" s="57">
        <f t="shared" si="0"/>
        <v>-14416878</v>
      </c>
    </row>
    <row r="19" spans="1:5" x14ac:dyDescent="0.25">
      <c r="A19" s="5" t="s">
        <v>317</v>
      </c>
      <c r="B19" s="6" t="str">
        <f t="shared" si="1"/>
        <v>Res_UbY_BeY</v>
      </c>
      <c r="C19" s="55" t="s">
        <v>17</v>
      </c>
      <c r="D19" s="55" t="s">
        <v>52</v>
      </c>
      <c r="E19" s="57">
        <f t="shared" si="0"/>
        <v>-22402038</v>
      </c>
    </row>
    <row r="20" spans="1:5" x14ac:dyDescent="0.25">
      <c r="A20" s="5" t="s">
        <v>318</v>
      </c>
      <c r="B20" s="6" t="str">
        <f t="shared" si="1"/>
        <v>Res_MGd_BeY</v>
      </c>
      <c r="C20" s="55" t="s">
        <v>18</v>
      </c>
      <c r="D20" s="55" t="s">
        <v>53</v>
      </c>
      <c r="E20" s="57">
        <f t="shared" si="0"/>
        <v>265</v>
      </c>
    </row>
    <row r="21" spans="1:5" x14ac:dyDescent="0.25">
      <c r="A21" s="5" t="s">
        <v>286</v>
      </c>
      <c r="B21" s="6" t="str">
        <f t="shared" si="1"/>
        <v>Res_YTot_BeY</v>
      </c>
      <c r="C21" s="58" t="s">
        <v>19</v>
      </c>
      <c r="D21" s="58" t="s">
        <v>189</v>
      </c>
      <c r="E21" s="57">
        <f t="shared" si="0"/>
        <v>-22401773</v>
      </c>
    </row>
    <row r="22" spans="1:5" x14ac:dyDescent="0.25">
      <c r="A22" s="5" t="s">
        <v>287</v>
      </c>
      <c r="B22" s="6" t="str">
        <f t="shared" si="1"/>
        <v>Res_LP_BeY</v>
      </c>
      <c r="C22" s="55" t="s">
        <v>20</v>
      </c>
      <c r="D22" s="55" t="s">
        <v>243</v>
      </c>
      <c r="E22" s="57">
        <f t="shared" si="0"/>
        <v>-74902092</v>
      </c>
    </row>
    <row r="23" spans="1:5" x14ac:dyDescent="0.25">
      <c r="A23" s="5" t="s">
        <v>288</v>
      </c>
      <c r="B23" s="6" t="str">
        <f t="shared" si="1"/>
        <v>Res_GLP_BeY</v>
      </c>
      <c r="C23" s="55" t="s">
        <v>21</v>
      </c>
      <c r="D23" s="55" t="s">
        <v>56</v>
      </c>
      <c r="E23" s="57">
        <f t="shared" si="0"/>
        <v>-334</v>
      </c>
    </row>
    <row r="24" spans="1:5" x14ac:dyDescent="0.25">
      <c r="A24" s="5" t="s">
        <v>289</v>
      </c>
      <c r="B24" s="6" t="str">
        <f t="shared" si="1"/>
        <v>Res_LPTot_BeY</v>
      </c>
      <c r="C24" s="58" t="s">
        <v>22</v>
      </c>
      <c r="D24" s="58" t="s">
        <v>190</v>
      </c>
      <c r="E24" s="57">
        <f t="shared" si="0"/>
        <v>-74902427</v>
      </c>
    </row>
    <row r="25" spans="1:5" x14ac:dyDescent="0.25">
      <c r="A25" s="5" t="s">
        <v>290</v>
      </c>
      <c r="B25" s="6" t="str">
        <f t="shared" si="1"/>
        <v>Res_Fm_BeY</v>
      </c>
      <c r="C25" s="55" t="s">
        <v>23</v>
      </c>
      <c r="D25" s="55" t="s">
        <v>191</v>
      </c>
      <c r="E25" s="57">
        <f t="shared" si="0"/>
        <v>106720</v>
      </c>
    </row>
    <row r="26" spans="1:5" x14ac:dyDescent="0.25">
      <c r="A26" s="5" t="s">
        <v>382</v>
      </c>
      <c r="B26" s="6" t="str">
        <f t="shared" si="1"/>
        <v>Res_Okap_BeY</v>
      </c>
      <c r="C26" s="55" t="s">
        <v>24</v>
      </c>
      <c r="D26" s="55" t="s">
        <v>192</v>
      </c>
      <c r="E26" s="57">
        <f t="shared" si="0"/>
        <v>-2461708</v>
      </c>
    </row>
    <row r="27" spans="1:5" x14ac:dyDescent="0.25">
      <c r="A27" s="5" t="s">
        <v>292</v>
      </c>
      <c r="B27" s="6" t="str">
        <f t="shared" si="1"/>
        <v>Res_Eom_BeY</v>
      </c>
      <c r="C27" s="55" t="s">
        <v>25</v>
      </c>
      <c r="D27" s="55" t="s">
        <v>57</v>
      </c>
      <c r="E27" s="57">
        <f t="shared" si="0"/>
        <v>0</v>
      </c>
    </row>
    <row r="28" spans="1:5" x14ac:dyDescent="0.25">
      <c r="A28" s="5" t="s">
        <v>293</v>
      </c>
      <c r="B28" s="6" t="str">
        <f t="shared" si="1"/>
        <v>Res_Aom_BeY</v>
      </c>
      <c r="C28" s="55" t="s">
        <v>26</v>
      </c>
      <c r="D28" s="55" t="s">
        <v>92</v>
      </c>
      <c r="E28" s="57">
        <f t="shared" si="0"/>
        <v>-342493</v>
      </c>
    </row>
    <row r="29" spans="1:5" x14ac:dyDescent="0.25">
      <c r="A29" s="5" t="s">
        <v>383</v>
      </c>
      <c r="B29" s="6" t="str">
        <f t="shared" si="1"/>
        <v>Res_RTv_BeY</v>
      </c>
      <c r="C29" s="55" t="s">
        <v>27</v>
      </c>
      <c r="D29" s="55" t="s">
        <v>58</v>
      </c>
      <c r="E29" s="57">
        <f t="shared" si="0"/>
        <v>0</v>
      </c>
    </row>
    <row r="30" spans="1:5" x14ac:dyDescent="0.25">
      <c r="A30" s="5" t="s">
        <v>319</v>
      </c>
      <c r="B30" s="6" t="str">
        <f t="shared" si="1"/>
        <v>Res_PGG_BeY</v>
      </c>
      <c r="C30" s="55" t="s">
        <v>28</v>
      </c>
      <c r="D30" s="55" t="s">
        <v>93</v>
      </c>
      <c r="E30" s="57">
        <f t="shared" si="0"/>
        <v>0</v>
      </c>
    </row>
    <row r="31" spans="1:5" x14ac:dyDescent="0.25">
      <c r="A31" s="5" t="s">
        <v>294</v>
      </c>
      <c r="B31" s="6" t="str">
        <f t="shared" si="1"/>
        <v>Res_DTot_BeY</v>
      </c>
      <c r="C31" s="58" t="s">
        <v>29</v>
      </c>
      <c r="D31" s="59" t="s">
        <v>201</v>
      </c>
      <c r="E31" s="57">
        <f t="shared" si="0"/>
        <v>-342493</v>
      </c>
    </row>
    <row r="32" spans="1:5" x14ac:dyDescent="0.25">
      <c r="A32" s="5" t="s">
        <v>326</v>
      </c>
      <c r="B32" s="6" t="str">
        <f t="shared" si="1"/>
        <v>Res_Oia_BeY</v>
      </c>
      <c r="C32" s="55" t="s">
        <v>30</v>
      </c>
      <c r="D32" s="55" t="s">
        <v>59</v>
      </c>
      <c r="E32" s="57">
        <f t="shared" si="0"/>
        <v>-8330391</v>
      </c>
    </row>
    <row r="33" spans="1:5" x14ac:dyDescent="0.25">
      <c r="A33" s="5" t="s">
        <v>320</v>
      </c>
      <c r="B33" s="6" t="str">
        <f t="shared" si="1"/>
        <v>Res_FPTot_BeY</v>
      </c>
      <c r="C33" s="58" t="s">
        <v>31</v>
      </c>
      <c r="D33" s="58" t="s">
        <v>193</v>
      </c>
      <c r="E33" s="57">
        <f t="shared" si="0"/>
        <v>1100076</v>
      </c>
    </row>
    <row r="34" spans="1:5" x14ac:dyDescent="0.25">
      <c r="A34" s="5" t="s">
        <v>321</v>
      </c>
      <c r="B34" s="6" t="str">
        <f t="shared" si="1"/>
        <v>Res_RSU_BeY</v>
      </c>
      <c r="C34" s="55" t="s">
        <v>32</v>
      </c>
      <c r="D34" s="55" t="s">
        <v>60</v>
      </c>
      <c r="E34" s="57">
        <f t="shared" si="0"/>
        <v>1693</v>
      </c>
    </row>
    <row r="35" spans="1:5" x14ac:dyDescent="0.25">
      <c r="A35" s="5" t="s">
        <v>384</v>
      </c>
      <c r="B35" s="6" t="str">
        <f t="shared" si="1"/>
        <v>Res_Ekia_BeY</v>
      </c>
      <c r="C35" s="55" t="s">
        <v>33</v>
      </c>
      <c r="D35" s="55" t="s">
        <v>61</v>
      </c>
      <c r="E35" s="57">
        <f t="shared" si="0"/>
        <v>9874092</v>
      </c>
    </row>
    <row r="36" spans="1:5" x14ac:dyDescent="0.25">
      <c r="A36" s="5" t="s">
        <v>385</v>
      </c>
      <c r="B36" s="6" t="str">
        <f t="shared" si="1"/>
        <v>Res_Xind_BeY</v>
      </c>
      <c r="C36" s="55" t="s">
        <v>34</v>
      </c>
      <c r="D36" s="55" t="s">
        <v>62</v>
      </c>
      <c r="E36" s="57">
        <f t="shared" si="0"/>
        <v>0</v>
      </c>
    </row>
    <row r="37" spans="1:5" x14ac:dyDescent="0.25">
      <c r="A37" s="5" t="s">
        <v>386</v>
      </c>
      <c r="B37" s="6" t="str">
        <f t="shared" si="1"/>
        <v>Res_Xomk_BeY</v>
      </c>
      <c r="C37" s="55" t="s">
        <v>35</v>
      </c>
      <c r="D37" s="55" t="s">
        <v>194</v>
      </c>
      <c r="E37" s="57">
        <f t="shared" si="0"/>
        <v>0</v>
      </c>
    </row>
    <row r="38" spans="1:5" x14ac:dyDescent="0.25">
      <c r="A38" s="5" t="s">
        <v>295</v>
      </c>
      <c r="B38" s="6" t="str">
        <f t="shared" si="1"/>
        <v>Res_ROA_BeY</v>
      </c>
      <c r="C38" s="55" t="s">
        <v>36</v>
      </c>
      <c r="D38" s="55" t="s">
        <v>63</v>
      </c>
      <c r="E38" s="57">
        <f t="shared" si="0"/>
        <v>0</v>
      </c>
    </row>
    <row r="39" spans="1:5" x14ac:dyDescent="0.25">
      <c r="A39" s="5" t="s">
        <v>325</v>
      </c>
      <c r="B39" s="6" t="str">
        <f t="shared" si="1"/>
        <v>Res_RfSTot_BeY</v>
      </c>
      <c r="C39" s="58" t="s">
        <v>37</v>
      </c>
      <c r="D39" s="58" t="s">
        <v>403</v>
      </c>
      <c r="E39" s="57">
        <f t="shared" si="0"/>
        <v>10975860</v>
      </c>
    </row>
    <row r="40" spans="1:5" x14ac:dyDescent="0.25">
      <c r="A40" s="5" t="s">
        <v>296</v>
      </c>
      <c r="B40" s="6" t="str">
        <f t="shared" si="1"/>
        <v>Res_SEk_BeY</v>
      </c>
      <c r="C40" s="55" t="s">
        <v>38</v>
      </c>
      <c r="D40" s="55" t="s">
        <v>64</v>
      </c>
      <c r="E40" s="57">
        <f t="shared" si="0"/>
        <v>-1544235</v>
      </c>
    </row>
    <row r="41" spans="1:5" x14ac:dyDescent="0.25">
      <c r="A41" s="5" t="s">
        <v>269</v>
      </c>
      <c r="B41" s="6" t="str">
        <f t="shared" si="1"/>
        <v>Res_ResTot_BeY</v>
      </c>
      <c r="C41" s="58" t="s">
        <v>39</v>
      </c>
      <c r="D41" s="58" t="s">
        <v>195</v>
      </c>
      <c r="E41" s="57">
        <f t="shared" si="0"/>
        <v>9431625</v>
      </c>
    </row>
    <row r="42" spans="1:5" x14ac:dyDescent="0.25">
      <c r="A42" s="5"/>
      <c r="C42" s="58"/>
      <c r="D42" s="58"/>
      <c r="E42" s="58"/>
    </row>
    <row r="43" spans="1:5" x14ac:dyDescent="0.25">
      <c r="A43" s="5"/>
      <c r="C43" s="58"/>
      <c r="D43" s="58" t="s">
        <v>65</v>
      </c>
      <c r="E43" s="58"/>
    </row>
    <row r="44" spans="1:5" x14ac:dyDescent="0.25">
      <c r="A44" s="5" t="s">
        <v>297</v>
      </c>
      <c r="B44" s="6" t="str">
        <f t="shared" ref="B44:B63" si="2">"Res_"&amp;A44&amp;"_"&amp;$B$6</f>
        <v>Res_SB_BeY</v>
      </c>
      <c r="C44" s="55" t="s">
        <v>40</v>
      </c>
      <c r="D44" s="55" t="s">
        <v>85</v>
      </c>
      <c r="E44" s="57">
        <f t="shared" ref="E44:E63" si="3">INDEX(LivTpk,3,MATCH($B44,LivTpk_var,0))</f>
        <v>2126</v>
      </c>
    </row>
    <row r="45" spans="1:5" x14ac:dyDescent="0.25">
      <c r="A45" s="5" t="s">
        <v>322</v>
      </c>
      <c r="B45" s="6" t="str">
        <f t="shared" si="2"/>
        <v>Res_SAF_BeY</v>
      </c>
      <c r="C45" s="55" t="s">
        <v>41</v>
      </c>
      <c r="D45" s="55" t="s">
        <v>86</v>
      </c>
      <c r="E45" s="57">
        <f t="shared" si="3"/>
        <v>0</v>
      </c>
    </row>
    <row r="46" spans="1:5" x14ac:dyDescent="0.25">
      <c r="A46" s="5" t="s">
        <v>323</v>
      </c>
      <c r="B46" s="6" t="str">
        <f t="shared" si="2"/>
        <v>Res_SPh_BeY</v>
      </c>
      <c r="C46" s="55" t="s">
        <v>42</v>
      </c>
      <c r="D46" s="55" t="s">
        <v>87</v>
      </c>
      <c r="E46" s="57">
        <f t="shared" si="3"/>
        <v>0</v>
      </c>
    </row>
    <row r="47" spans="1:5" x14ac:dyDescent="0.25">
      <c r="A47" s="5" t="s">
        <v>313</v>
      </c>
      <c r="B47" s="6" t="str">
        <f t="shared" si="2"/>
        <v>Res_SFRm_BeY</v>
      </c>
      <c r="C47" s="55" t="s">
        <v>43</v>
      </c>
      <c r="D47" s="55" t="s">
        <v>196</v>
      </c>
      <c r="E47" s="57">
        <f t="shared" si="3"/>
        <v>0</v>
      </c>
    </row>
    <row r="48" spans="1:5" x14ac:dyDescent="0.25">
      <c r="A48" s="5" t="s">
        <v>298</v>
      </c>
      <c r="B48" s="6" t="str">
        <f t="shared" si="2"/>
        <v>Res_SGP_BeY</v>
      </c>
      <c r="C48" s="55" t="s">
        <v>44</v>
      </c>
      <c r="D48" s="55" t="s">
        <v>88</v>
      </c>
      <c r="E48" s="57">
        <f t="shared" si="3"/>
        <v>0</v>
      </c>
    </row>
    <row r="49" spans="1:5" x14ac:dyDescent="0.25">
      <c r="A49" s="5" t="s">
        <v>309</v>
      </c>
      <c r="B49" s="6" t="str">
        <f t="shared" si="2"/>
        <v>Res_SPTot_BeY</v>
      </c>
      <c r="C49" s="58" t="s">
        <v>45</v>
      </c>
      <c r="D49" s="58" t="s">
        <v>198</v>
      </c>
      <c r="E49" s="57">
        <f t="shared" si="3"/>
        <v>2126</v>
      </c>
    </row>
    <row r="50" spans="1:5" x14ac:dyDescent="0.25">
      <c r="A50" s="5" t="s">
        <v>299</v>
      </c>
      <c r="B50" s="6" t="str">
        <f t="shared" si="2"/>
        <v>Res_SFR_BeY</v>
      </c>
      <c r="C50" s="55" t="s">
        <v>66</v>
      </c>
      <c r="D50" s="55" t="s">
        <v>89</v>
      </c>
      <c r="E50" s="57">
        <f t="shared" si="3"/>
        <v>0</v>
      </c>
    </row>
    <row r="51" spans="1:5" x14ac:dyDescent="0.25">
      <c r="A51" s="5" t="s">
        <v>300</v>
      </c>
      <c r="B51" s="6" t="str">
        <f t="shared" si="2"/>
        <v>Res_SUE_BeY</v>
      </c>
      <c r="C51" s="55" t="s">
        <v>67</v>
      </c>
      <c r="D51" s="55" t="s">
        <v>90</v>
      </c>
      <c r="E51" s="57">
        <f t="shared" si="3"/>
        <v>-2005</v>
      </c>
    </row>
    <row r="52" spans="1:5" x14ac:dyDescent="0.25">
      <c r="A52" s="5" t="s">
        <v>301</v>
      </c>
      <c r="B52" s="6" t="str">
        <f t="shared" si="2"/>
        <v>Res_SMG_BeY</v>
      </c>
      <c r="C52" s="55" t="s">
        <v>68</v>
      </c>
      <c r="D52" s="55" t="s">
        <v>53</v>
      </c>
      <c r="E52" s="57">
        <f t="shared" si="3"/>
        <v>0</v>
      </c>
    </row>
    <row r="53" spans="1:5" x14ac:dyDescent="0.25">
      <c r="A53" s="5" t="s">
        <v>302</v>
      </c>
      <c r="B53" s="6" t="str">
        <f t="shared" si="2"/>
        <v>Res_SEh_BeY</v>
      </c>
      <c r="C53" s="55" t="s">
        <v>69</v>
      </c>
      <c r="D53" s="55" t="s">
        <v>54</v>
      </c>
      <c r="E53" s="57">
        <f t="shared" si="3"/>
        <v>1160</v>
      </c>
    </row>
    <row r="54" spans="1:5" x14ac:dyDescent="0.25">
      <c r="A54" s="5" t="s">
        <v>310</v>
      </c>
      <c r="B54" s="6" t="str">
        <f t="shared" si="2"/>
        <v>Res_SRm_BeY</v>
      </c>
      <c r="C54" s="55" t="s">
        <v>70</v>
      </c>
      <c r="D54" s="55" t="s">
        <v>197</v>
      </c>
      <c r="E54" s="57">
        <f t="shared" si="3"/>
        <v>0</v>
      </c>
    </row>
    <row r="55" spans="1:5" x14ac:dyDescent="0.25">
      <c r="A55" s="5" t="s">
        <v>303</v>
      </c>
      <c r="B55" s="6" t="str">
        <f t="shared" si="2"/>
        <v>Res_SGEh_BeY</v>
      </c>
      <c r="C55" s="55" t="s">
        <v>71</v>
      </c>
      <c r="D55" s="55" t="s">
        <v>55</v>
      </c>
      <c r="E55" s="57">
        <f t="shared" si="3"/>
        <v>0</v>
      </c>
    </row>
    <row r="56" spans="1:5" x14ac:dyDescent="0.25">
      <c r="A56" s="5" t="s">
        <v>311</v>
      </c>
      <c r="B56" s="6" t="str">
        <f t="shared" si="2"/>
        <v>Res_SETot_BeY</v>
      </c>
      <c r="C56" s="58" t="s">
        <v>72</v>
      </c>
      <c r="D56" s="59" t="s">
        <v>199</v>
      </c>
      <c r="E56" s="57">
        <f t="shared" si="3"/>
        <v>-845</v>
      </c>
    </row>
    <row r="57" spans="1:5" x14ac:dyDescent="0.25">
      <c r="A57" s="5" t="s">
        <v>304</v>
      </c>
      <c r="B57" s="6" t="str">
        <f t="shared" si="2"/>
        <v>Res_SBP_BeY</v>
      </c>
      <c r="C57" s="55" t="s">
        <v>73</v>
      </c>
      <c r="D57" s="55" t="s">
        <v>91</v>
      </c>
      <c r="E57" s="57">
        <f t="shared" si="3"/>
        <v>0</v>
      </c>
    </row>
    <row r="58" spans="1:5" x14ac:dyDescent="0.25">
      <c r="A58" s="5" t="s">
        <v>305</v>
      </c>
      <c r="B58" s="6" t="str">
        <f t="shared" si="2"/>
        <v>Res_SEom_BeY</v>
      </c>
      <c r="C58" s="55" t="s">
        <v>74</v>
      </c>
      <c r="D58" s="55" t="s">
        <v>57</v>
      </c>
      <c r="E58" s="57">
        <f t="shared" si="3"/>
        <v>0</v>
      </c>
    </row>
    <row r="59" spans="1:5" x14ac:dyDescent="0.25">
      <c r="A59" s="5" t="s">
        <v>306</v>
      </c>
      <c r="B59" s="6" t="str">
        <f t="shared" si="2"/>
        <v>Res_SAdm_BeY</v>
      </c>
      <c r="C59" s="55" t="s">
        <v>75</v>
      </c>
      <c r="D59" s="55" t="s">
        <v>92</v>
      </c>
      <c r="E59" s="57">
        <f t="shared" si="3"/>
        <v>-120</v>
      </c>
    </row>
    <row r="60" spans="1:5" x14ac:dyDescent="0.25">
      <c r="A60" s="5" t="s">
        <v>324</v>
      </c>
      <c r="B60" s="6" t="str">
        <f t="shared" si="2"/>
        <v>Res_SPGG_BeY</v>
      </c>
      <c r="C60" s="55" t="s">
        <v>76</v>
      </c>
      <c r="D60" s="55" t="s">
        <v>93</v>
      </c>
      <c r="E60" s="57">
        <f t="shared" si="3"/>
        <v>0</v>
      </c>
    </row>
    <row r="61" spans="1:5" x14ac:dyDescent="0.25">
      <c r="A61" s="5" t="s">
        <v>307</v>
      </c>
      <c r="B61" s="6" t="str">
        <f t="shared" si="2"/>
        <v>Res_SDTot_BeY</v>
      </c>
      <c r="C61" s="58" t="s">
        <v>77</v>
      </c>
      <c r="D61" s="58" t="s">
        <v>200</v>
      </c>
      <c r="E61" s="57">
        <f t="shared" si="3"/>
        <v>-120</v>
      </c>
    </row>
    <row r="62" spans="1:5" x14ac:dyDescent="0.25">
      <c r="A62" s="5" t="s">
        <v>308</v>
      </c>
      <c r="B62" s="6" t="str">
        <f t="shared" si="2"/>
        <v>Res_SSU_BeY</v>
      </c>
      <c r="C62" s="55" t="s">
        <v>78</v>
      </c>
      <c r="D62" s="55" t="s">
        <v>94</v>
      </c>
      <c r="E62" s="57">
        <f t="shared" si="3"/>
        <v>532</v>
      </c>
    </row>
    <row r="63" spans="1:5" ht="26.25" customHeight="1" x14ac:dyDescent="0.25">
      <c r="A63" s="5" t="s">
        <v>312</v>
      </c>
      <c r="B63" s="6" t="str">
        <f t="shared" si="2"/>
        <v>Res_SRTot_BeY</v>
      </c>
      <c r="C63" s="58" t="s">
        <v>79</v>
      </c>
      <c r="D63" s="59" t="s">
        <v>202</v>
      </c>
      <c r="E63" s="57">
        <f t="shared" si="3"/>
        <v>1693</v>
      </c>
    </row>
    <row r="64" spans="1:5" x14ac:dyDescent="0.25"/>
  </sheetData>
  <sheetProtection password="BF77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&amp;C&amp;G</oddHeader>
  </headerFooter>
  <rowBreaks count="1" manualBreakCount="1">
    <brk id="31" max="16383" man="1"/>
  </rowBreaks>
  <ignoredErrors>
    <ignoredError sqref="C5" numberStoredAsText="1"/>
  </ignoredError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08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1" width="0" style="6" hidden="1" customWidth="1"/>
    <col min="2" max="2" width="16.140625" style="6" hidden="1" customWidth="1"/>
    <col min="3" max="3" width="5" style="6" customWidth="1"/>
    <col min="4" max="4" width="109.5703125" style="6" customWidth="1"/>
    <col min="5" max="5" width="14.42578125" style="6" customWidth="1"/>
    <col min="6" max="6" width="9.140625" style="6" customWidth="1"/>
    <col min="7" max="16384" width="9.140625" style="6" hidden="1"/>
  </cols>
  <sheetData>
    <row r="1" spans="1:5" x14ac:dyDescent="0.25">
      <c r="C1" s="83" t="s">
        <v>908</v>
      </c>
      <c r="D1" s="83"/>
      <c r="E1" s="54"/>
    </row>
    <row r="2" spans="1:5" x14ac:dyDescent="0.25">
      <c r="C2" s="54"/>
      <c r="D2" s="54"/>
      <c r="E2" s="54"/>
    </row>
    <row r="3" spans="1:5" x14ac:dyDescent="0.25">
      <c r="C3" s="54"/>
      <c r="D3" s="54"/>
      <c r="E3" s="54"/>
    </row>
    <row r="4" spans="1:5" ht="30" customHeight="1" x14ac:dyDescent="0.25">
      <c r="C4" s="84" t="s">
        <v>1126</v>
      </c>
      <c r="D4" s="85"/>
      <c r="E4" s="86"/>
    </row>
    <row r="5" spans="1:5" ht="15" customHeight="1" x14ac:dyDescent="0.25">
      <c r="C5" s="87" t="s">
        <v>187</v>
      </c>
      <c r="D5" s="88"/>
      <c r="E5" s="89"/>
    </row>
    <row r="6" spans="1:5" ht="22.5" customHeight="1" x14ac:dyDescent="0.25">
      <c r="C6" s="55"/>
      <c r="D6" s="55"/>
      <c r="E6" s="56" t="s">
        <v>398</v>
      </c>
    </row>
    <row r="7" spans="1:5" ht="15" customHeight="1" x14ac:dyDescent="0.25">
      <c r="B7" s="5" t="s">
        <v>278</v>
      </c>
      <c r="C7" s="55"/>
      <c r="D7" s="58" t="s">
        <v>95</v>
      </c>
      <c r="E7" s="56"/>
    </row>
    <row r="8" spans="1:5" x14ac:dyDescent="0.25">
      <c r="A8" s="2" t="s">
        <v>247</v>
      </c>
      <c r="B8" s="6" t="str">
        <f>"Bal_"&amp;$B$7&amp;"_"&amp;$A8</f>
        <v>Bal_AkPa_iak</v>
      </c>
      <c r="C8" s="55" t="s">
        <v>5</v>
      </c>
      <c r="D8" s="55" t="s">
        <v>96</v>
      </c>
      <c r="E8" s="57">
        <f t="shared" ref="E8:E52" si="0">INDEX(LivTpk,3,MATCH($B8,LivTpk_var,0))</f>
        <v>53279</v>
      </c>
    </row>
    <row r="9" spans="1:5" x14ac:dyDescent="0.25">
      <c r="A9" s="2" t="s">
        <v>248</v>
      </c>
      <c r="B9" s="6" t="str">
        <f t="shared" ref="B9:B52" si="1">"Bal_"&amp;$B$7&amp;"_"&amp;$A9</f>
        <v>Bal_AkPa_Dm</v>
      </c>
      <c r="C9" s="55" t="s">
        <v>6</v>
      </c>
      <c r="D9" s="55" t="s">
        <v>97</v>
      </c>
      <c r="E9" s="57">
        <f t="shared" si="0"/>
        <v>24128</v>
      </c>
    </row>
    <row r="10" spans="1:5" x14ac:dyDescent="0.25">
      <c r="A10" s="2" t="s">
        <v>249</v>
      </c>
      <c r="B10" s="6" t="str">
        <f t="shared" si="1"/>
        <v>Bal_AkPa_Dejd</v>
      </c>
      <c r="C10" s="55" t="s">
        <v>7</v>
      </c>
      <c r="D10" s="55" t="s">
        <v>98</v>
      </c>
      <c r="E10" s="57">
        <f t="shared" si="0"/>
        <v>133313</v>
      </c>
    </row>
    <row r="11" spans="1:5" x14ac:dyDescent="0.25">
      <c r="A11" s="2" t="s">
        <v>327</v>
      </c>
      <c r="B11" s="6" t="str">
        <f t="shared" si="1"/>
        <v>Bal_AkPa_MATot</v>
      </c>
      <c r="C11" s="58" t="s">
        <v>8</v>
      </c>
      <c r="D11" s="58" t="s">
        <v>99</v>
      </c>
      <c r="E11" s="57">
        <f t="shared" si="0"/>
        <v>157441</v>
      </c>
    </row>
    <row r="12" spans="1:5" x14ac:dyDescent="0.25">
      <c r="A12" s="2" t="s">
        <v>375</v>
      </c>
      <c r="B12" s="6" t="str">
        <f t="shared" si="1"/>
        <v>Bal_AkPa_iEjd</v>
      </c>
      <c r="C12" s="55" t="s">
        <v>9</v>
      </c>
      <c r="D12" s="55" t="s">
        <v>100</v>
      </c>
      <c r="E12" s="57">
        <f t="shared" si="0"/>
        <v>7026447</v>
      </c>
    </row>
    <row r="13" spans="1:5" x14ac:dyDescent="0.25">
      <c r="A13" s="2" t="s">
        <v>376</v>
      </c>
      <c r="B13" s="6" t="str">
        <f t="shared" si="1"/>
        <v>Bal_AkPa_KapTv</v>
      </c>
      <c r="C13" s="55" t="s">
        <v>10</v>
      </c>
      <c r="D13" s="55" t="s">
        <v>101</v>
      </c>
      <c r="E13" s="57">
        <f t="shared" si="0"/>
        <v>275816981</v>
      </c>
    </row>
    <row r="14" spans="1:5" x14ac:dyDescent="0.25">
      <c r="A14" s="2" t="s">
        <v>377</v>
      </c>
      <c r="B14" s="6" t="str">
        <f t="shared" si="1"/>
        <v>Bal_AkPa_UTv</v>
      </c>
      <c r="C14" s="55" t="s">
        <v>11</v>
      </c>
      <c r="D14" s="55" t="s">
        <v>102</v>
      </c>
      <c r="E14" s="57">
        <f t="shared" si="0"/>
        <v>1299852</v>
      </c>
    </row>
    <row r="15" spans="1:5" x14ac:dyDescent="0.25">
      <c r="A15" s="2" t="s">
        <v>378</v>
      </c>
      <c r="B15" s="6" t="str">
        <f t="shared" si="1"/>
        <v>Bal_AkPa_KapAv</v>
      </c>
      <c r="C15" s="55" t="s">
        <v>12</v>
      </c>
      <c r="D15" s="55" t="s">
        <v>103</v>
      </c>
      <c r="E15" s="57">
        <f t="shared" si="0"/>
        <v>165552770</v>
      </c>
    </row>
    <row r="16" spans="1:5" x14ac:dyDescent="0.25">
      <c r="A16" s="2" t="s">
        <v>379</v>
      </c>
      <c r="B16" s="6" t="str">
        <f t="shared" si="1"/>
        <v>Bal_AkPa_UAv</v>
      </c>
      <c r="C16" s="55" t="s">
        <v>13</v>
      </c>
      <c r="D16" s="55" t="s">
        <v>104</v>
      </c>
      <c r="E16" s="57">
        <f t="shared" si="0"/>
        <v>1142132</v>
      </c>
    </row>
    <row r="17" spans="1:5" x14ac:dyDescent="0.25">
      <c r="A17" s="2" t="s">
        <v>251</v>
      </c>
      <c r="B17" s="6" t="str">
        <f t="shared" si="1"/>
        <v>Bal_AkPa_invTot</v>
      </c>
      <c r="C17" s="58" t="s">
        <v>14</v>
      </c>
      <c r="D17" s="58" t="s">
        <v>105</v>
      </c>
      <c r="E17" s="57">
        <f t="shared" si="0"/>
        <v>443811734</v>
      </c>
    </row>
    <row r="18" spans="1:5" x14ac:dyDescent="0.25">
      <c r="A18" s="2" t="s">
        <v>252</v>
      </c>
      <c r="B18" s="6" t="str">
        <f t="shared" si="1"/>
        <v>Bal_AkPa_Kapa</v>
      </c>
      <c r="C18" s="55" t="s">
        <v>15</v>
      </c>
      <c r="D18" s="55" t="s">
        <v>106</v>
      </c>
      <c r="E18" s="57">
        <f t="shared" si="0"/>
        <v>107982279</v>
      </c>
    </row>
    <row r="19" spans="1:5" x14ac:dyDescent="0.25">
      <c r="A19" s="2" t="s">
        <v>253</v>
      </c>
      <c r="B19" s="6" t="str">
        <f t="shared" si="1"/>
        <v>Bal_AkPa_invAn</v>
      </c>
      <c r="C19" s="55" t="s">
        <v>16</v>
      </c>
      <c r="D19" s="55" t="s">
        <v>107</v>
      </c>
      <c r="E19" s="57">
        <f t="shared" si="0"/>
        <v>53892844</v>
      </c>
    </row>
    <row r="20" spans="1:5" x14ac:dyDescent="0.25">
      <c r="A20" s="2" t="s">
        <v>399</v>
      </c>
      <c r="B20" s="6" t="str">
        <f t="shared" si="1"/>
        <v>Bal_AkPa_ObL</v>
      </c>
      <c r="C20" s="55" t="s">
        <v>17</v>
      </c>
      <c r="D20" s="55" t="s">
        <v>108</v>
      </c>
      <c r="E20" s="57">
        <f t="shared" si="0"/>
        <v>147768758</v>
      </c>
    </row>
    <row r="21" spans="1:5" x14ac:dyDescent="0.25">
      <c r="A21" s="2" t="s">
        <v>254</v>
      </c>
      <c r="B21" s="6" t="str">
        <f t="shared" si="1"/>
        <v>Bal_AkPa_AnKi</v>
      </c>
      <c r="C21" s="55" t="s">
        <v>18</v>
      </c>
      <c r="D21" s="55" t="s">
        <v>109</v>
      </c>
      <c r="E21" s="57">
        <f t="shared" si="0"/>
        <v>0</v>
      </c>
    </row>
    <row r="22" spans="1:5" x14ac:dyDescent="0.25">
      <c r="A22" s="2" t="s">
        <v>255</v>
      </c>
      <c r="B22" s="6" t="str">
        <f t="shared" si="1"/>
        <v>Bal_AkPa_PUd</v>
      </c>
      <c r="C22" s="55" t="s">
        <v>19</v>
      </c>
      <c r="D22" s="55" t="s">
        <v>110</v>
      </c>
      <c r="E22" s="57">
        <f t="shared" si="0"/>
        <v>201584</v>
      </c>
    </row>
    <row r="23" spans="1:5" x14ac:dyDescent="0.25">
      <c r="A23" s="2" t="s">
        <v>256</v>
      </c>
      <c r="B23" s="6" t="str">
        <f t="shared" si="1"/>
        <v>Bal_AkPa_Xud</v>
      </c>
      <c r="C23" s="55" t="s">
        <v>20</v>
      </c>
      <c r="D23" s="55" t="s">
        <v>111</v>
      </c>
      <c r="E23" s="57">
        <f t="shared" si="0"/>
        <v>22767643</v>
      </c>
    </row>
    <row r="24" spans="1:5" x14ac:dyDescent="0.25">
      <c r="A24" s="2" t="s">
        <v>257</v>
      </c>
      <c r="B24" s="6" t="str">
        <f t="shared" si="1"/>
        <v>Bal_AkPa_iKre</v>
      </c>
      <c r="C24" s="55" t="s">
        <v>21</v>
      </c>
      <c r="D24" s="55" t="s">
        <v>112</v>
      </c>
      <c r="E24" s="57">
        <f t="shared" si="0"/>
        <v>29042708</v>
      </c>
    </row>
    <row r="25" spans="1:5" x14ac:dyDescent="0.25">
      <c r="A25" s="2" t="s">
        <v>258</v>
      </c>
      <c r="B25" s="6" t="str">
        <f t="shared" si="1"/>
        <v>Bal_AkPa_Xinv</v>
      </c>
      <c r="C25" s="55" t="s">
        <v>22</v>
      </c>
      <c r="D25" s="55" t="s">
        <v>113</v>
      </c>
      <c r="E25" s="57">
        <f t="shared" si="0"/>
        <v>33573317</v>
      </c>
    </row>
    <row r="26" spans="1:5" x14ac:dyDescent="0.25">
      <c r="A26" s="2" t="s">
        <v>387</v>
      </c>
      <c r="B26" s="6" t="str">
        <f t="shared" si="1"/>
        <v>Bal_AkPa_FinTot</v>
      </c>
      <c r="C26" s="58" t="s">
        <v>23</v>
      </c>
      <c r="D26" s="58" t="s">
        <v>203</v>
      </c>
      <c r="E26" s="57">
        <f t="shared" si="0"/>
        <v>395229133</v>
      </c>
    </row>
    <row r="27" spans="1:5" x14ac:dyDescent="0.25">
      <c r="A27" s="2" t="s">
        <v>259</v>
      </c>
      <c r="B27" s="6" t="str">
        <f t="shared" si="1"/>
        <v>Bal_AkPa_Gfd</v>
      </c>
      <c r="C27" s="55" t="s">
        <v>24</v>
      </c>
      <c r="D27" s="55" t="s">
        <v>114</v>
      </c>
      <c r="E27" s="57">
        <f t="shared" si="0"/>
        <v>0</v>
      </c>
    </row>
    <row r="28" spans="1:5" x14ac:dyDescent="0.25">
      <c r="A28" s="2" t="s">
        <v>250</v>
      </c>
      <c r="B28" s="6" t="str">
        <f t="shared" si="1"/>
        <v>Bal_AkPa_iakTot</v>
      </c>
      <c r="C28" s="58" t="s">
        <v>25</v>
      </c>
      <c r="D28" s="58" t="s">
        <v>115</v>
      </c>
      <c r="E28" s="57">
        <f t="shared" si="0"/>
        <v>846067314</v>
      </c>
    </row>
    <row r="29" spans="1:5" x14ac:dyDescent="0.25">
      <c r="A29" s="2" t="s">
        <v>328</v>
      </c>
      <c r="B29" s="6" t="str">
        <f t="shared" si="1"/>
        <v>Bal_AkPa_iakTM</v>
      </c>
      <c r="C29" s="55" t="s">
        <v>26</v>
      </c>
      <c r="D29" s="55" t="s">
        <v>204</v>
      </c>
      <c r="E29" s="57">
        <f t="shared" si="0"/>
        <v>110306930</v>
      </c>
    </row>
    <row r="30" spans="1:5" x14ac:dyDescent="0.25">
      <c r="A30" s="2" t="s">
        <v>329</v>
      </c>
      <c r="B30" s="6" t="str">
        <f t="shared" si="1"/>
        <v>Bal_AkPa_GfPh</v>
      </c>
      <c r="C30" s="55" t="s">
        <v>27</v>
      </c>
      <c r="D30" s="60" t="s">
        <v>221</v>
      </c>
      <c r="E30" s="57">
        <f t="shared" si="0"/>
        <v>0</v>
      </c>
    </row>
    <row r="31" spans="1:5" x14ac:dyDescent="0.25">
      <c r="A31" s="2" t="s">
        <v>330</v>
      </c>
      <c r="B31" s="6" t="str">
        <f t="shared" si="1"/>
        <v>Bal_AkPa_GfLP</v>
      </c>
      <c r="C31" s="55" t="s">
        <v>28</v>
      </c>
      <c r="D31" s="55" t="s">
        <v>116</v>
      </c>
      <c r="E31" s="57">
        <f t="shared" si="0"/>
        <v>763</v>
      </c>
    </row>
    <row r="32" spans="1:5" x14ac:dyDescent="0.25">
      <c r="A32" s="2" t="s">
        <v>331</v>
      </c>
      <c r="B32" s="6" t="str">
        <f t="shared" si="1"/>
        <v>Bal_AkPa_GfEh</v>
      </c>
      <c r="C32" s="55" t="s">
        <v>29</v>
      </c>
      <c r="D32" s="55" t="s">
        <v>117</v>
      </c>
      <c r="E32" s="57">
        <f t="shared" si="0"/>
        <v>0</v>
      </c>
    </row>
    <row r="33" spans="1:5" x14ac:dyDescent="0.25">
      <c r="A33" s="2" t="s">
        <v>332</v>
      </c>
      <c r="B33" s="6" t="str">
        <f t="shared" si="1"/>
        <v>Bal_AkPa_Gfx</v>
      </c>
      <c r="C33" s="55" t="s">
        <v>30</v>
      </c>
      <c r="D33" s="55" t="s">
        <v>205</v>
      </c>
      <c r="E33" s="57">
        <f t="shared" si="0"/>
        <v>0</v>
      </c>
    </row>
    <row r="34" spans="1:5" x14ac:dyDescent="0.25">
      <c r="A34" s="2" t="s">
        <v>333</v>
      </c>
      <c r="B34" s="6" t="str">
        <f t="shared" si="1"/>
        <v>Bal_AkPa_GfTot</v>
      </c>
      <c r="C34" s="58" t="s">
        <v>31</v>
      </c>
      <c r="D34" s="58" t="s">
        <v>222</v>
      </c>
      <c r="E34" s="57">
        <f t="shared" si="0"/>
        <v>763</v>
      </c>
    </row>
    <row r="35" spans="1:5" x14ac:dyDescent="0.25">
      <c r="A35" s="2" t="s">
        <v>334</v>
      </c>
      <c r="B35" s="6" t="str">
        <f t="shared" si="1"/>
        <v>Bal_AkPa_TFtM</v>
      </c>
      <c r="C35" s="55" t="s">
        <v>32</v>
      </c>
      <c r="D35" s="55" t="s">
        <v>118</v>
      </c>
      <c r="E35" s="57">
        <f t="shared" si="0"/>
        <v>594151</v>
      </c>
    </row>
    <row r="36" spans="1:5" x14ac:dyDescent="0.25">
      <c r="A36" s="2" t="s">
        <v>335</v>
      </c>
      <c r="B36" s="6" t="str">
        <f t="shared" si="1"/>
        <v>Bal_AkPa_TFm</v>
      </c>
      <c r="C36" s="55" t="s">
        <v>33</v>
      </c>
      <c r="D36" s="55" t="s">
        <v>119</v>
      </c>
      <c r="E36" s="57">
        <f t="shared" si="0"/>
        <v>0</v>
      </c>
    </row>
    <row r="37" spans="1:5" x14ac:dyDescent="0.25">
      <c r="A37" s="2" t="s">
        <v>336</v>
      </c>
      <c r="B37" s="6" t="str">
        <f t="shared" si="1"/>
        <v>Bal_AkPa_TDFTot</v>
      </c>
      <c r="C37" s="58" t="s">
        <v>34</v>
      </c>
      <c r="D37" s="58" t="s">
        <v>223</v>
      </c>
      <c r="E37" s="57">
        <f t="shared" si="0"/>
        <v>594151</v>
      </c>
    </row>
    <row r="38" spans="1:5" x14ac:dyDescent="0.25">
      <c r="A38" s="2" t="s">
        <v>337</v>
      </c>
      <c r="B38" s="6" t="str">
        <f t="shared" si="1"/>
        <v>Bal_AkPa_TFv</v>
      </c>
      <c r="C38" s="55" t="s">
        <v>35</v>
      </c>
      <c r="D38" s="55" t="s">
        <v>120</v>
      </c>
      <c r="E38" s="57">
        <f t="shared" si="0"/>
        <v>0</v>
      </c>
    </row>
    <row r="39" spans="1:5" x14ac:dyDescent="0.25">
      <c r="A39" s="2" t="s">
        <v>338</v>
      </c>
      <c r="B39" s="6" t="str">
        <f t="shared" si="1"/>
        <v>Bal_AkPa_TTv</v>
      </c>
      <c r="C39" s="55" t="s">
        <v>36</v>
      </c>
      <c r="D39" s="55" t="s">
        <v>121</v>
      </c>
      <c r="E39" s="57">
        <f t="shared" si="0"/>
        <v>3595419</v>
      </c>
    </row>
    <row r="40" spans="1:5" x14ac:dyDescent="0.25">
      <c r="A40" s="2" t="s">
        <v>339</v>
      </c>
      <c r="B40" s="6" t="str">
        <f t="shared" si="1"/>
        <v>Bal_AkPa_TAv</v>
      </c>
      <c r="C40" s="55" t="s">
        <v>37</v>
      </c>
      <c r="D40" s="55" t="s">
        <v>122</v>
      </c>
      <c r="E40" s="57">
        <f t="shared" si="0"/>
        <v>191855</v>
      </c>
    </row>
    <row r="41" spans="1:5" x14ac:dyDescent="0.25">
      <c r="A41" s="2" t="s">
        <v>390</v>
      </c>
      <c r="B41" s="6" t="str">
        <f t="shared" si="1"/>
        <v>Bal_AkPa_XTh</v>
      </c>
      <c r="C41" s="55" t="s">
        <v>38</v>
      </c>
      <c r="D41" s="55" t="s">
        <v>123</v>
      </c>
      <c r="E41" s="57">
        <f t="shared" si="0"/>
        <v>8598179</v>
      </c>
    </row>
    <row r="42" spans="1:5" x14ac:dyDescent="0.25">
      <c r="A42" s="2" t="s">
        <v>340</v>
      </c>
      <c r="B42" s="6" t="str">
        <f t="shared" si="1"/>
        <v>Bal_AkPa_TTot</v>
      </c>
      <c r="C42" s="58" t="s">
        <v>39</v>
      </c>
      <c r="D42" s="58" t="s">
        <v>224</v>
      </c>
      <c r="E42" s="57">
        <f t="shared" si="0"/>
        <v>12980367</v>
      </c>
    </row>
    <row r="43" spans="1:5" x14ac:dyDescent="0.25">
      <c r="A43" s="2" t="s">
        <v>341</v>
      </c>
      <c r="B43" s="6" t="str">
        <f t="shared" si="1"/>
        <v>Bal_AkPa_AkMB</v>
      </c>
      <c r="C43" s="55" t="s">
        <v>40</v>
      </c>
      <c r="D43" s="55" t="s">
        <v>228</v>
      </c>
      <c r="E43" s="57">
        <f t="shared" si="0"/>
        <v>0</v>
      </c>
    </row>
    <row r="44" spans="1:5" x14ac:dyDescent="0.25">
      <c r="A44" s="2" t="s">
        <v>342</v>
      </c>
      <c r="B44" s="6" t="str">
        <f t="shared" si="1"/>
        <v>Bal_AkPa_ASa</v>
      </c>
      <c r="C44" s="55" t="s">
        <v>41</v>
      </c>
      <c r="D44" s="55" t="s">
        <v>124</v>
      </c>
      <c r="E44" s="57">
        <f t="shared" si="0"/>
        <v>0</v>
      </c>
    </row>
    <row r="45" spans="1:5" x14ac:dyDescent="0.25">
      <c r="A45" s="2" t="s">
        <v>343</v>
      </c>
      <c r="B45" s="6" t="str">
        <f t="shared" si="1"/>
        <v>Bal_AkPa_USa</v>
      </c>
      <c r="C45" s="55" t="s">
        <v>42</v>
      </c>
      <c r="D45" s="55" t="s">
        <v>126</v>
      </c>
      <c r="E45" s="57">
        <f t="shared" si="0"/>
        <v>487830</v>
      </c>
    </row>
    <row r="46" spans="1:5" x14ac:dyDescent="0.25">
      <c r="A46" s="2" t="s">
        <v>344</v>
      </c>
      <c r="B46" s="6" t="str">
        <f t="shared" si="1"/>
        <v>Bal_AkPa_LBe</v>
      </c>
      <c r="C46" s="55" t="s">
        <v>43</v>
      </c>
      <c r="D46" s="55" t="s">
        <v>125</v>
      </c>
      <c r="E46" s="57">
        <f t="shared" si="0"/>
        <v>2187986</v>
      </c>
    </row>
    <row r="47" spans="1:5" x14ac:dyDescent="0.25">
      <c r="A47" s="2" t="s">
        <v>388</v>
      </c>
      <c r="B47" s="6" t="str">
        <f t="shared" si="1"/>
        <v>Bal_AkPa_AkX</v>
      </c>
      <c r="C47" s="55" t="s">
        <v>44</v>
      </c>
      <c r="D47" s="55" t="s">
        <v>113</v>
      </c>
      <c r="E47" s="57">
        <f t="shared" si="0"/>
        <v>19848</v>
      </c>
    </row>
    <row r="48" spans="1:5" x14ac:dyDescent="0.25">
      <c r="A48" s="2" t="s">
        <v>389</v>
      </c>
      <c r="B48" s="6" t="str">
        <f t="shared" si="1"/>
        <v>Bal_AkPa_AkXTot</v>
      </c>
      <c r="C48" s="58" t="s">
        <v>45</v>
      </c>
      <c r="D48" s="58" t="s">
        <v>225</v>
      </c>
      <c r="E48" s="57">
        <f t="shared" si="0"/>
        <v>2695664</v>
      </c>
    </row>
    <row r="49" spans="1:5" x14ac:dyDescent="0.25">
      <c r="A49" s="2" t="s">
        <v>393</v>
      </c>
      <c r="B49" s="6" t="str">
        <f t="shared" si="1"/>
        <v>Bal_AkPa_TrL</v>
      </c>
      <c r="C49" s="55" t="s">
        <v>66</v>
      </c>
      <c r="D49" s="55" t="s">
        <v>127</v>
      </c>
      <c r="E49" s="57">
        <f t="shared" si="0"/>
        <v>1463342</v>
      </c>
    </row>
    <row r="50" spans="1:5" x14ac:dyDescent="0.25">
      <c r="A50" s="2" t="s">
        <v>391</v>
      </c>
      <c r="B50" s="6" t="str">
        <f t="shared" si="1"/>
        <v>Bal_AkPa_XPap</v>
      </c>
      <c r="C50" s="55" t="s">
        <v>67</v>
      </c>
      <c r="D50" s="55" t="s">
        <v>128</v>
      </c>
      <c r="E50" s="57">
        <f t="shared" si="0"/>
        <v>1439240</v>
      </c>
    </row>
    <row r="51" spans="1:5" x14ac:dyDescent="0.25">
      <c r="A51" s="2" t="s">
        <v>392</v>
      </c>
      <c r="B51" s="6" t="str">
        <f t="shared" si="1"/>
        <v>Bal_AkPa_PapTot</v>
      </c>
      <c r="C51" s="58" t="s">
        <v>68</v>
      </c>
      <c r="D51" s="58" t="s">
        <v>226</v>
      </c>
      <c r="E51" s="57">
        <f t="shared" si="0"/>
        <v>2902583</v>
      </c>
    </row>
    <row r="52" spans="1:5" x14ac:dyDescent="0.25">
      <c r="A52" s="2" t="s">
        <v>260</v>
      </c>
      <c r="B52" s="6" t="str">
        <f t="shared" si="1"/>
        <v>Bal_AkPa_AktTot</v>
      </c>
      <c r="C52" s="58" t="s">
        <v>69</v>
      </c>
      <c r="D52" s="58" t="s">
        <v>227</v>
      </c>
      <c r="E52" s="57">
        <f t="shared" si="0"/>
        <v>975163578</v>
      </c>
    </row>
    <row r="53" spans="1:5" x14ac:dyDescent="0.25">
      <c r="A53" s="1"/>
      <c r="C53" s="55"/>
      <c r="D53" s="55"/>
      <c r="E53" s="56"/>
    </row>
    <row r="54" spans="1:5" ht="15" customHeight="1" x14ac:dyDescent="0.25">
      <c r="A54" s="1"/>
      <c r="C54" s="55"/>
      <c r="D54" s="58" t="s">
        <v>129</v>
      </c>
      <c r="E54" s="56"/>
    </row>
    <row r="55" spans="1:5" x14ac:dyDescent="0.25">
      <c r="A55" s="2" t="s">
        <v>261</v>
      </c>
      <c r="B55" s="6" t="str">
        <f t="shared" ref="B55:B107" si="2">"Bal_"&amp;$B$7&amp;"_"&amp;$A55</f>
        <v>Bal_AkPa_AGk</v>
      </c>
      <c r="C55" s="55" t="s">
        <v>70</v>
      </c>
      <c r="D55" s="55" t="s">
        <v>160</v>
      </c>
      <c r="E55" s="57">
        <f t="shared" ref="E55:E86" si="3">INDEX(LivTpk,3,MATCH($B55,LivTpk_var,0))</f>
        <v>770000</v>
      </c>
    </row>
    <row r="56" spans="1:5" x14ac:dyDescent="0.25">
      <c r="A56" s="2" t="s">
        <v>262</v>
      </c>
      <c r="B56" s="6" t="str">
        <f t="shared" si="2"/>
        <v>Bal_AkPa_OEm</v>
      </c>
      <c r="C56" s="55" t="s">
        <v>71</v>
      </c>
      <c r="D56" s="55" t="s">
        <v>161</v>
      </c>
      <c r="E56" s="57">
        <f t="shared" si="3"/>
        <v>0</v>
      </c>
    </row>
    <row r="57" spans="1:5" x14ac:dyDescent="0.25">
      <c r="A57" s="2" t="s">
        <v>400</v>
      </c>
      <c r="B57" s="6" t="str">
        <f t="shared" si="2"/>
        <v>Bal_AkPa_OhL</v>
      </c>
      <c r="C57" s="55" t="s">
        <v>72</v>
      </c>
      <c r="D57" s="55" t="s">
        <v>162</v>
      </c>
      <c r="E57" s="57">
        <f t="shared" si="3"/>
        <v>0</v>
      </c>
    </row>
    <row r="58" spans="1:5" x14ac:dyDescent="0.25">
      <c r="A58" s="2" t="s">
        <v>263</v>
      </c>
      <c r="B58" s="6" t="str">
        <f t="shared" si="2"/>
        <v>Bal_AkPa_AVUE</v>
      </c>
      <c r="C58" s="55" t="s">
        <v>73</v>
      </c>
      <c r="D58" s="55" t="s">
        <v>163</v>
      </c>
      <c r="E58" s="57">
        <f t="shared" si="3"/>
        <v>0</v>
      </c>
    </row>
    <row r="59" spans="1:5" x14ac:dyDescent="0.25">
      <c r="A59" s="2" t="s">
        <v>264</v>
      </c>
      <c r="B59" s="6" t="str">
        <f t="shared" si="2"/>
        <v>Bal_AkPa_AVSB</v>
      </c>
      <c r="C59" s="55" t="s">
        <v>74</v>
      </c>
      <c r="D59" s="55" t="s">
        <v>164</v>
      </c>
      <c r="E59" s="57">
        <f t="shared" si="3"/>
        <v>0</v>
      </c>
    </row>
    <row r="60" spans="1:5" x14ac:dyDescent="0.25">
      <c r="A60" s="2" t="s">
        <v>345</v>
      </c>
      <c r="B60" s="6" t="str">
        <f t="shared" si="2"/>
        <v>Bal_AkPa_XVr</v>
      </c>
      <c r="C60" s="55" t="s">
        <v>75</v>
      </c>
      <c r="D60" s="55" t="s">
        <v>165</v>
      </c>
      <c r="E60" s="57">
        <f t="shared" si="3"/>
        <v>0</v>
      </c>
    </row>
    <row r="61" spans="1:5" x14ac:dyDescent="0.25">
      <c r="A61" s="2" t="s">
        <v>265</v>
      </c>
      <c r="B61" s="6" t="str">
        <f t="shared" si="2"/>
        <v>Bal_AkPa_AVTot</v>
      </c>
      <c r="C61" s="58" t="s">
        <v>76</v>
      </c>
      <c r="D61" s="58" t="s">
        <v>236</v>
      </c>
      <c r="E61" s="57">
        <f t="shared" si="3"/>
        <v>0</v>
      </c>
    </row>
    <row r="62" spans="1:5" x14ac:dyDescent="0.25">
      <c r="A62" s="2" t="s">
        <v>266</v>
      </c>
      <c r="B62" s="6" t="str">
        <f t="shared" si="2"/>
        <v>Bal_AkPa_Sif</v>
      </c>
      <c r="C62" s="55" t="s">
        <v>77</v>
      </c>
      <c r="D62" s="55" t="s">
        <v>166</v>
      </c>
      <c r="E62" s="57">
        <f t="shared" si="3"/>
        <v>5073161</v>
      </c>
    </row>
    <row r="63" spans="1:5" x14ac:dyDescent="0.25">
      <c r="A63" s="2" t="s">
        <v>267</v>
      </c>
      <c r="B63" s="6" t="str">
        <f t="shared" si="2"/>
        <v>Bal_AkPa_VeH</v>
      </c>
      <c r="C63" s="55" t="s">
        <v>78</v>
      </c>
      <c r="D63" s="55" t="s">
        <v>167</v>
      </c>
      <c r="E63" s="57">
        <f t="shared" si="3"/>
        <v>6411977</v>
      </c>
    </row>
    <row r="64" spans="1:5" x14ac:dyDescent="0.25">
      <c r="A64" s="2" t="s">
        <v>268</v>
      </c>
      <c r="B64" s="6" t="str">
        <f t="shared" si="2"/>
        <v>Bal_AkPa_XH</v>
      </c>
      <c r="C64" s="55" t="s">
        <v>79</v>
      </c>
      <c r="D64" s="55" t="s">
        <v>168</v>
      </c>
      <c r="E64" s="57">
        <f t="shared" si="3"/>
        <v>450</v>
      </c>
    </row>
    <row r="65" spans="1:5" x14ac:dyDescent="0.25">
      <c r="A65" s="2" t="s">
        <v>269</v>
      </c>
      <c r="B65" s="6" t="str">
        <f t="shared" si="2"/>
        <v>Bal_AkPa_ResTot</v>
      </c>
      <c r="C65" s="58" t="s">
        <v>80</v>
      </c>
      <c r="D65" s="58" t="s">
        <v>237</v>
      </c>
      <c r="E65" s="57">
        <f t="shared" si="3"/>
        <v>11485588</v>
      </c>
    </row>
    <row r="66" spans="1:5" x14ac:dyDescent="0.25">
      <c r="A66" s="2" t="s">
        <v>270</v>
      </c>
      <c r="B66" s="6" t="str">
        <f t="shared" si="2"/>
        <v>Bal_AkPa_OvUn</v>
      </c>
      <c r="C66" s="55" t="s">
        <v>81</v>
      </c>
      <c r="D66" s="55" t="s">
        <v>169</v>
      </c>
      <c r="E66" s="57">
        <f t="shared" si="3"/>
        <v>80931471</v>
      </c>
    </row>
    <row r="67" spans="1:5" x14ac:dyDescent="0.25">
      <c r="A67" s="2" t="s">
        <v>346</v>
      </c>
      <c r="B67" s="6" t="str">
        <f t="shared" si="2"/>
        <v>Bal_AkPa_FUb</v>
      </c>
      <c r="C67" s="55" t="s">
        <v>82</v>
      </c>
      <c r="D67" s="55" t="s">
        <v>230</v>
      </c>
      <c r="E67" s="57">
        <f t="shared" si="3"/>
        <v>0</v>
      </c>
    </row>
    <row r="68" spans="1:5" x14ac:dyDescent="0.25">
      <c r="A68" s="2" t="s">
        <v>347</v>
      </c>
      <c r="B68" s="6" t="str">
        <f t="shared" si="2"/>
        <v>Bal_AkPa_Mi</v>
      </c>
      <c r="C68" s="55" t="s">
        <v>83</v>
      </c>
      <c r="D68" s="55" t="s">
        <v>229</v>
      </c>
      <c r="E68" s="57">
        <f t="shared" si="3"/>
        <v>0</v>
      </c>
    </row>
    <row r="69" spans="1:5" x14ac:dyDescent="0.25">
      <c r="A69" s="2" t="s">
        <v>348</v>
      </c>
      <c r="B69" s="6" t="str">
        <f t="shared" si="2"/>
        <v>Bal_AkPa_EkTot</v>
      </c>
      <c r="C69" s="58" t="s">
        <v>84</v>
      </c>
      <c r="D69" s="58" t="s">
        <v>238</v>
      </c>
      <c r="E69" s="57">
        <f t="shared" si="3"/>
        <v>93187059</v>
      </c>
    </row>
    <row r="70" spans="1:5" x14ac:dyDescent="0.25">
      <c r="A70" s="2" t="s">
        <v>291</v>
      </c>
      <c r="B70" s="6" t="str">
        <f t="shared" si="2"/>
        <v>Bal_AkPa_OKap</v>
      </c>
      <c r="C70" s="55" t="s">
        <v>130</v>
      </c>
      <c r="D70" s="55" t="s">
        <v>206</v>
      </c>
      <c r="E70" s="57">
        <f t="shared" si="3"/>
        <v>18904275</v>
      </c>
    </row>
    <row r="71" spans="1:5" x14ac:dyDescent="0.25">
      <c r="A71" s="2" t="s">
        <v>349</v>
      </c>
      <c r="B71" s="6" t="str">
        <f t="shared" si="2"/>
        <v>Bal_AkPa_AnLk</v>
      </c>
      <c r="C71" s="55" t="s">
        <v>131</v>
      </c>
      <c r="D71" s="55" t="s">
        <v>207</v>
      </c>
      <c r="E71" s="57">
        <f t="shared" si="3"/>
        <v>2634097</v>
      </c>
    </row>
    <row r="72" spans="1:5" x14ac:dyDescent="0.25">
      <c r="A72" s="2" t="s">
        <v>350</v>
      </c>
      <c r="B72" s="6" t="str">
        <f t="shared" si="2"/>
        <v>Bal_AkPa_ALTot</v>
      </c>
      <c r="C72" s="58" t="s">
        <v>132</v>
      </c>
      <c r="D72" s="58" t="s">
        <v>239</v>
      </c>
      <c r="E72" s="57">
        <f t="shared" si="3"/>
        <v>21538372</v>
      </c>
    </row>
    <row r="73" spans="1:5" x14ac:dyDescent="0.25">
      <c r="A73" s="2" t="s">
        <v>351</v>
      </c>
      <c r="B73" s="6" t="str">
        <f t="shared" si="2"/>
        <v>Bal_AkPa_Phs</v>
      </c>
      <c r="C73" s="55" t="s">
        <v>133</v>
      </c>
      <c r="D73" s="55" t="s">
        <v>232</v>
      </c>
      <c r="E73" s="57">
        <f t="shared" si="3"/>
        <v>0</v>
      </c>
    </row>
    <row r="74" spans="1:5" x14ac:dyDescent="0.25">
      <c r="A74" s="2" t="s">
        <v>352</v>
      </c>
      <c r="B74" s="6" t="str">
        <f t="shared" si="2"/>
        <v>Bal_AkPa_FmS</v>
      </c>
      <c r="C74" s="55" t="s">
        <v>134</v>
      </c>
      <c r="D74" s="55" t="s">
        <v>233</v>
      </c>
      <c r="E74" s="57">
        <f t="shared" si="3"/>
        <v>0</v>
      </c>
    </row>
    <row r="75" spans="1:5" x14ac:dyDescent="0.25">
      <c r="A75" s="2" t="s">
        <v>353</v>
      </c>
      <c r="B75" s="6" t="str">
        <f t="shared" si="2"/>
        <v>Bal_AkPa_GY</v>
      </c>
      <c r="C75" s="55" t="s">
        <v>135</v>
      </c>
      <c r="D75" s="55" t="s">
        <v>170</v>
      </c>
      <c r="E75" s="57">
        <f t="shared" si="3"/>
        <v>260098650</v>
      </c>
    </row>
    <row r="76" spans="1:5" x14ac:dyDescent="0.25">
      <c r="A76" s="2" t="s">
        <v>401</v>
      </c>
      <c r="B76" s="6" t="str">
        <f t="shared" si="2"/>
        <v>Bal_AkPa_inBp</v>
      </c>
      <c r="C76" s="55" t="s">
        <v>136</v>
      </c>
      <c r="D76" s="55" t="s">
        <v>208</v>
      </c>
      <c r="E76" s="57">
        <f t="shared" si="3"/>
        <v>290629228</v>
      </c>
    </row>
    <row r="77" spans="1:5" x14ac:dyDescent="0.25">
      <c r="A77" s="2" t="s">
        <v>354</v>
      </c>
      <c r="B77" s="6" t="str">
        <f t="shared" si="2"/>
        <v>Bal_AkPa_KoBp</v>
      </c>
      <c r="C77" s="55" t="s">
        <v>137</v>
      </c>
      <c r="D77" s="55" t="s">
        <v>209</v>
      </c>
      <c r="E77" s="57">
        <f t="shared" si="3"/>
        <v>92174094</v>
      </c>
    </row>
    <row r="78" spans="1:5" x14ac:dyDescent="0.25">
      <c r="A78" s="2" t="s">
        <v>355</v>
      </c>
      <c r="B78" s="6" t="str">
        <f t="shared" si="2"/>
        <v>Bal_AkPa_RmGp</v>
      </c>
      <c r="C78" s="55" t="s">
        <v>138</v>
      </c>
      <c r="D78" s="55" t="s">
        <v>210</v>
      </c>
      <c r="E78" s="57">
        <f t="shared" si="3"/>
        <v>4955687</v>
      </c>
    </row>
    <row r="79" spans="1:5" x14ac:dyDescent="0.25">
      <c r="A79" s="2" t="s">
        <v>356</v>
      </c>
      <c r="B79" s="6" t="str">
        <f t="shared" si="2"/>
        <v>Bal_AkPa_HGTot</v>
      </c>
      <c r="C79" s="58" t="s">
        <v>139</v>
      </c>
      <c r="D79" s="58" t="s">
        <v>240</v>
      </c>
      <c r="E79" s="57">
        <f t="shared" si="3"/>
        <v>647857659</v>
      </c>
    </row>
    <row r="80" spans="1:5" x14ac:dyDescent="0.25">
      <c r="A80" s="2" t="s">
        <v>357</v>
      </c>
      <c r="B80" s="6" t="str">
        <f t="shared" si="2"/>
        <v>Bal_AkPa_HMrp</v>
      </c>
      <c r="C80" s="55" t="s">
        <v>140</v>
      </c>
      <c r="D80" s="55" t="s">
        <v>211</v>
      </c>
      <c r="E80" s="57">
        <f t="shared" si="3"/>
        <v>107423582</v>
      </c>
    </row>
    <row r="81" spans="1:5" x14ac:dyDescent="0.25">
      <c r="A81" s="2" t="s">
        <v>358</v>
      </c>
      <c r="B81" s="6" t="str">
        <f t="shared" si="2"/>
        <v>Bal_AkPa_RMrp</v>
      </c>
      <c r="C81" s="55" t="s">
        <v>141</v>
      </c>
      <c r="D81" s="55" t="s">
        <v>212</v>
      </c>
      <c r="E81" s="57">
        <f t="shared" si="3"/>
        <v>0</v>
      </c>
    </row>
    <row r="82" spans="1:5" x14ac:dyDescent="0.25">
      <c r="A82" s="2" t="s">
        <v>359</v>
      </c>
      <c r="B82" s="6" t="str">
        <f t="shared" si="2"/>
        <v>Bal_AkPa_MrpTot</v>
      </c>
      <c r="C82" s="58" t="s">
        <v>142</v>
      </c>
      <c r="D82" s="58" t="s">
        <v>241</v>
      </c>
      <c r="E82" s="57">
        <f t="shared" si="3"/>
        <v>107423582</v>
      </c>
    </row>
    <row r="83" spans="1:5" x14ac:dyDescent="0.25">
      <c r="A83" s="2" t="s">
        <v>289</v>
      </c>
      <c r="B83" s="6" t="str">
        <f t="shared" si="2"/>
        <v>Bal_AkPa_LPTot</v>
      </c>
      <c r="C83" s="58" t="s">
        <v>143</v>
      </c>
      <c r="D83" s="58" t="s">
        <v>242</v>
      </c>
      <c r="E83" s="57">
        <f t="shared" si="3"/>
        <v>755281240</v>
      </c>
    </row>
    <row r="84" spans="1:5" x14ac:dyDescent="0.25">
      <c r="A84" s="2" t="s">
        <v>360</v>
      </c>
      <c r="B84" s="6" t="str">
        <f t="shared" si="2"/>
        <v>Bal_AkPa_FmLi</v>
      </c>
      <c r="C84" s="55" t="s">
        <v>144</v>
      </c>
      <c r="D84" s="55" t="s">
        <v>213</v>
      </c>
      <c r="E84" s="57">
        <f t="shared" si="3"/>
        <v>199686</v>
      </c>
    </row>
    <row r="85" spans="1:5" x14ac:dyDescent="0.25">
      <c r="A85" s="2" t="s">
        <v>361</v>
      </c>
      <c r="B85" s="6" t="str">
        <f t="shared" si="2"/>
        <v>Bal_AkPa_EhS</v>
      </c>
      <c r="C85" s="55" t="s">
        <v>145</v>
      </c>
      <c r="D85" s="55" t="s">
        <v>214</v>
      </c>
      <c r="E85" s="57">
        <f t="shared" si="3"/>
        <v>0</v>
      </c>
    </row>
    <row r="86" spans="1:5" x14ac:dyDescent="0.25">
      <c r="A86" s="2" t="s">
        <v>362</v>
      </c>
      <c r="B86" s="6" t="str">
        <f t="shared" si="2"/>
        <v>Bal_AkPa_RmS</v>
      </c>
      <c r="C86" s="55" t="s">
        <v>146</v>
      </c>
      <c r="D86" s="55" t="s">
        <v>215</v>
      </c>
      <c r="E86" s="57">
        <f t="shared" si="3"/>
        <v>0</v>
      </c>
    </row>
    <row r="87" spans="1:5" x14ac:dyDescent="0.25">
      <c r="A87" s="2" t="s">
        <v>271</v>
      </c>
      <c r="B87" s="6" t="str">
        <f t="shared" si="2"/>
        <v>Bal_AkPa_HBP</v>
      </c>
      <c r="C87" s="55" t="s">
        <v>147</v>
      </c>
      <c r="D87" s="55" t="s">
        <v>171</v>
      </c>
      <c r="E87" s="57">
        <f t="shared" ref="E87:E107" si="4">INDEX(LivTpk,3,MATCH($B87,LivTpk_var,0))</f>
        <v>0</v>
      </c>
    </row>
    <row r="88" spans="1:5" x14ac:dyDescent="0.25">
      <c r="A88" s="2" t="s">
        <v>363</v>
      </c>
      <c r="B88" s="6" t="str">
        <f t="shared" si="2"/>
        <v>Bal_AkPa_HFiTot</v>
      </c>
      <c r="C88" s="58" t="s">
        <v>148</v>
      </c>
      <c r="D88" s="58" t="s">
        <v>397</v>
      </c>
      <c r="E88" s="57">
        <f t="shared" si="4"/>
        <v>755480925</v>
      </c>
    </row>
    <row r="89" spans="1:5" x14ac:dyDescent="0.25">
      <c r="A89" s="2" t="s">
        <v>364</v>
      </c>
      <c r="B89" s="6" t="str">
        <f t="shared" si="2"/>
        <v>Bal_AkPa_PLF</v>
      </c>
      <c r="C89" s="55" t="s">
        <v>149</v>
      </c>
      <c r="D89" s="55" t="s">
        <v>172</v>
      </c>
      <c r="E89" s="57">
        <f t="shared" si="4"/>
        <v>0</v>
      </c>
    </row>
    <row r="90" spans="1:5" x14ac:dyDescent="0.25">
      <c r="A90" s="2" t="s">
        <v>365</v>
      </c>
      <c r="B90" s="6" t="str">
        <f t="shared" si="2"/>
        <v>Bal_AkPa_USf</v>
      </c>
      <c r="C90" s="55" t="s">
        <v>150</v>
      </c>
      <c r="D90" s="55" t="s">
        <v>173</v>
      </c>
      <c r="E90" s="57">
        <f t="shared" si="4"/>
        <v>24538</v>
      </c>
    </row>
    <row r="91" spans="1:5" x14ac:dyDescent="0.25">
      <c r="A91" s="2" t="s">
        <v>366</v>
      </c>
      <c r="B91" s="6" t="str">
        <f t="shared" si="2"/>
        <v>Bal_AkPa_XHen</v>
      </c>
      <c r="C91" s="55" t="s">
        <v>151</v>
      </c>
      <c r="D91" s="55" t="s">
        <v>174</v>
      </c>
      <c r="E91" s="57">
        <f t="shared" si="4"/>
        <v>32516</v>
      </c>
    </row>
    <row r="92" spans="1:5" x14ac:dyDescent="0.25">
      <c r="A92" s="2" t="s">
        <v>367</v>
      </c>
      <c r="B92" s="6" t="str">
        <f t="shared" si="2"/>
        <v>Bal_AkPa_HFTot</v>
      </c>
      <c r="C92" s="58" t="s">
        <v>152</v>
      </c>
      <c r="D92" s="58" t="s">
        <v>394</v>
      </c>
      <c r="E92" s="57">
        <f t="shared" si="4"/>
        <v>57054</v>
      </c>
    </row>
    <row r="93" spans="1:5" x14ac:dyDescent="0.25">
      <c r="A93" s="2" t="s">
        <v>380</v>
      </c>
      <c r="B93" s="6" t="str">
        <f t="shared" si="2"/>
        <v>Bal_AkPa_Gfdep</v>
      </c>
      <c r="C93" s="55" t="s">
        <v>153</v>
      </c>
      <c r="D93" s="55" t="s">
        <v>114</v>
      </c>
      <c r="E93" s="57">
        <f t="shared" si="4"/>
        <v>0</v>
      </c>
    </row>
    <row r="94" spans="1:5" x14ac:dyDescent="0.25">
      <c r="A94" s="2" t="s">
        <v>272</v>
      </c>
      <c r="B94" s="6" t="str">
        <f t="shared" si="2"/>
        <v>Bal_AkPa_GDF</v>
      </c>
      <c r="C94" s="55" t="s">
        <v>154</v>
      </c>
      <c r="D94" s="55" t="s">
        <v>175</v>
      </c>
      <c r="E94" s="57">
        <f t="shared" si="4"/>
        <v>5</v>
      </c>
    </row>
    <row r="95" spans="1:5" x14ac:dyDescent="0.25">
      <c r="A95" s="2" t="s">
        <v>273</v>
      </c>
      <c r="B95" s="6" t="str">
        <f t="shared" si="2"/>
        <v>Bal_AkPa_GGf</v>
      </c>
      <c r="C95" s="55" t="s">
        <v>155</v>
      </c>
      <c r="D95" s="55" t="s">
        <v>176</v>
      </c>
      <c r="E95" s="57">
        <f t="shared" si="4"/>
        <v>0</v>
      </c>
    </row>
    <row r="96" spans="1:5" x14ac:dyDescent="0.25">
      <c r="A96" s="2" t="s">
        <v>402</v>
      </c>
      <c r="B96" s="6" t="str">
        <f t="shared" si="2"/>
        <v>Bal_AkPa_OgL</v>
      </c>
      <c r="C96" s="55" t="s">
        <v>156</v>
      </c>
      <c r="D96" s="55" t="s">
        <v>177</v>
      </c>
      <c r="E96" s="57">
        <f t="shared" si="4"/>
        <v>0</v>
      </c>
    </row>
    <row r="97" spans="1:5" x14ac:dyDescent="0.25">
      <c r="A97" s="2" t="s">
        <v>274</v>
      </c>
      <c r="B97" s="6" t="str">
        <f t="shared" si="2"/>
        <v>Bal_AkPa_KonG</v>
      </c>
      <c r="C97" s="55" t="s">
        <v>157</v>
      </c>
      <c r="D97" s="55" t="s">
        <v>178</v>
      </c>
      <c r="E97" s="57">
        <f t="shared" si="4"/>
        <v>0</v>
      </c>
    </row>
    <row r="98" spans="1:5" x14ac:dyDescent="0.25">
      <c r="A98" s="2" t="s">
        <v>368</v>
      </c>
      <c r="B98" s="6" t="str">
        <f t="shared" si="2"/>
        <v>Bal_AkPa_UdG</v>
      </c>
      <c r="C98" s="55" t="s">
        <v>158</v>
      </c>
      <c r="D98" s="55" t="s">
        <v>186</v>
      </c>
      <c r="E98" s="57">
        <f t="shared" si="4"/>
        <v>0</v>
      </c>
    </row>
    <row r="99" spans="1:5" x14ac:dyDescent="0.25">
      <c r="A99" s="2" t="s">
        <v>275</v>
      </c>
      <c r="B99" s="6" t="str">
        <f t="shared" si="2"/>
        <v>Bal_AkPa_GKre</v>
      </c>
      <c r="C99" s="55" t="s">
        <v>159</v>
      </c>
      <c r="D99" s="55" t="s">
        <v>179</v>
      </c>
      <c r="E99" s="57">
        <f t="shared" si="4"/>
        <v>45607285</v>
      </c>
    </row>
    <row r="100" spans="1:5" x14ac:dyDescent="0.25">
      <c r="A100" s="2" t="s">
        <v>369</v>
      </c>
      <c r="B100" s="6" t="str">
        <f t="shared" si="2"/>
        <v>Bal_AkPa_GTv</v>
      </c>
      <c r="C100" s="55" t="s">
        <v>216</v>
      </c>
      <c r="D100" s="55" t="s">
        <v>180</v>
      </c>
      <c r="E100" s="57">
        <f t="shared" si="4"/>
        <v>212001</v>
      </c>
    </row>
    <row r="101" spans="1:5" x14ac:dyDescent="0.25">
      <c r="A101" s="2" t="s">
        <v>370</v>
      </c>
      <c r="B101" s="6" t="str">
        <f t="shared" si="2"/>
        <v>Bal_AkPa_GAv</v>
      </c>
      <c r="C101" s="55" t="s">
        <v>217</v>
      </c>
      <c r="D101" s="55" t="s">
        <v>181</v>
      </c>
      <c r="E101" s="57">
        <f t="shared" si="4"/>
        <v>0</v>
      </c>
    </row>
    <row r="102" spans="1:5" x14ac:dyDescent="0.25">
      <c r="A102" s="2" t="s">
        <v>371</v>
      </c>
      <c r="B102" s="6" t="str">
        <f t="shared" si="2"/>
        <v>Bal_AkPa_AkSf</v>
      </c>
      <c r="C102" s="55" t="s">
        <v>218</v>
      </c>
      <c r="D102" s="55" t="s">
        <v>182</v>
      </c>
      <c r="E102" s="57">
        <f t="shared" si="4"/>
        <v>11686357</v>
      </c>
    </row>
    <row r="103" spans="1:5" x14ac:dyDescent="0.25">
      <c r="A103" s="2" t="s">
        <v>276</v>
      </c>
      <c r="B103" s="6" t="str">
        <f t="shared" si="2"/>
        <v>Bal_AkPa_MOF</v>
      </c>
      <c r="C103" s="55" t="s">
        <v>219</v>
      </c>
      <c r="D103" s="55" t="s">
        <v>183</v>
      </c>
      <c r="E103" s="57">
        <f t="shared" si="4"/>
        <v>0</v>
      </c>
    </row>
    <row r="104" spans="1:5" x14ac:dyDescent="0.25">
      <c r="A104" s="2" t="s">
        <v>372</v>
      </c>
      <c r="B104" s="6" t="str">
        <f t="shared" si="2"/>
        <v>Bal_AkPa_XG</v>
      </c>
      <c r="C104" s="55" t="s">
        <v>220</v>
      </c>
      <c r="D104" s="55" t="s">
        <v>184</v>
      </c>
      <c r="E104" s="57">
        <f t="shared" si="4"/>
        <v>47242747</v>
      </c>
    </row>
    <row r="105" spans="1:5" x14ac:dyDescent="0.25">
      <c r="A105" s="2" t="s">
        <v>277</v>
      </c>
      <c r="B105" s="6" t="str">
        <f t="shared" si="2"/>
        <v>Bal_AkPa_GTot</v>
      </c>
      <c r="C105" s="58" t="s">
        <v>231</v>
      </c>
      <c r="D105" s="58" t="s">
        <v>395</v>
      </c>
      <c r="E105" s="57">
        <f t="shared" si="4"/>
        <v>104748395</v>
      </c>
    </row>
    <row r="106" spans="1:5" x14ac:dyDescent="0.25">
      <c r="A106" s="2" t="s">
        <v>373</v>
      </c>
      <c r="B106" s="6" t="str">
        <f t="shared" si="2"/>
        <v>Bal_AkPa_Pap</v>
      </c>
      <c r="C106" s="55" t="s">
        <v>234</v>
      </c>
      <c r="D106" s="55" t="s">
        <v>185</v>
      </c>
      <c r="E106" s="57">
        <f t="shared" si="4"/>
        <v>151772</v>
      </c>
    </row>
    <row r="107" spans="1:5" x14ac:dyDescent="0.25">
      <c r="A107" s="2" t="s">
        <v>374</v>
      </c>
      <c r="B107" s="6" t="str">
        <f t="shared" si="2"/>
        <v>Bal_AkPa_PasTot</v>
      </c>
      <c r="C107" s="58" t="s">
        <v>235</v>
      </c>
      <c r="D107" s="58" t="s">
        <v>396</v>
      </c>
      <c r="E107" s="57">
        <f t="shared" si="4"/>
        <v>975163578</v>
      </c>
    </row>
    <row r="108" spans="1:5" x14ac:dyDescent="0.25"/>
  </sheetData>
  <sheetProtection password="BF77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8" fitToWidth="0" fitToHeight="0" orientation="portrait" r:id="rId1"/>
  <headerFooter>
    <oddHeader>&amp;C&amp;G</oddHeader>
  </headerFooter>
  <rowBreaks count="1" manualBreakCount="1">
    <brk id="52" max="16383" man="1"/>
  </rowBreaks>
  <ignoredErrors>
    <ignoredError sqref="C5" numberStoredAsText="1"/>
  </ignoredError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23"/>
  <sheetViews>
    <sheetView showGridLines="0" topLeftCell="E1" zoomScaleNormal="100" workbookViewId="0">
      <selection activeCell="E1" sqref="E1:F1"/>
    </sheetView>
  </sheetViews>
  <sheetFormatPr defaultColWidth="0" defaultRowHeight="15" zeroHeight="1" x14ac:dyDescent="0.25"/>
  <cols>
    <col min="1" max="4" width="0" style="6" hidden="1" customWidth="1"/>
    <col min="5" max="5" width="5.140625" style="6" customWidth="1"/>
    <col min="6" max="6" width="45" style="11" customWidth="1"/>
    <col min="7" max="12" width="20.5703125" style="6" customWidth="1"/>
    <col min="13" max="13" width="9.140625" style="6" customWidth="1"/>
    <col min="14" max="16384" width="9.140625" style="6" hidden="1"/>
  </cols>
  <sheetData>
    <row r="1" spans="1:12" x14ac:dyDescent="0.25">
      <c r="A1" s="54"/>
      <c r="B1" s="54"/>
      <c r="C1" s="54"/>
      <c r="D1" s="54"/>
      <c r="E1" s="83" t="s">
        <v>908</v>
      </c>
      <c r="F1" s="83"/>
      <c r="G1" s="54"/>
      <c r="H1" s="54"/>
      <c r="I1" s="54"/>
      <c r="J1" s="54"/>
      <c r="K1" s="54"/>
      <c r="L1" s="54"/>
    </row>
    <row r="2" spans="1:12" x14ac:dyDescent="0.25">
      <c r="A2" s="54"/>
      <c r="B2" s="54"/>
      <c r="C2" s="54"/>
      <c r="D2" s="54"/>
      <c r="E2" s="54"/>
      <c r="F2" s="61"/>
      <c r="G2" s="54"/>
      <c r="H2" s="54"/>
      <c r="I2" s="54"/>
      <c r="J2" s="54"/>
      <c r="K2" s="54"/>
      <c r="L2" s="54"/>
    </row>
    <row r="3" spans="1:12" x14ac:dyDescent="0.25">
      <c r="A3" s="54"/>
      <c r="B3" s="54"/>
      <c r="C3" s="54"/>
      <c r="D3" s="54"/>
      <c r="E3" s="54"/>
      <c r="F3" s="61"/>
      <c r="G3" s="54"/>
      <c r="H3" s="54"/>
      <c r="I3" s="54"/>
      <c r="J3" s="54"/>
      <c r="K3" s="54"/>
      <c r="L3" s="54"/>
    </row>
    <row r="4" spans="1:12" ht="23.25" x14ac:dyDescent="0.25">
      <c r="A4" s="54"/>
      <c r="B4" s="54"/>
      <c r="C4" s="54"/>
      <c r="D4" s="54"/>
      <c r="E4" s="90" t="s">
        <v>1132</v>
      </c>
      <c r="F4" s="91"/>
      <c r="G4" s="91"/>
      <c r="H4" s="91"/>
      <c r="I4" s="91"/>
      <c r="J4" s="54"/>
      <c r="K4" s="54"/>
      <c r="L4" s="54"/>
    </row>
    <row r="5" spans="1:12" ht="15" customHeight="1" x14ac:dyDescent="0.25">
      <c r="A5" s="54"/>
      <c r="B5" s="54"/>
      <c r="C5" s="54"/>
      <c r="D5" s="54"/>
      <c r="E5" s="82" t="s">
        <v>187</v>
      </c>
      <c r="F5" s="82"/>
      <c r="G5" s="82"/>
      <c r="H5" s="82"/>
      <c r="I5" s="82"/>
      <c r="J5" s="54"/>
      <c r="K5" s="54"/>
      <c r="L5" s="54"/>
    </row>
    <row r="6" spans="1:12" ht="66" customHeight="1" x14ac:dyDescent="0.25">
      <c r="A6" s="54"/>
      <c r="B6" s="54"/>
      <c r="C6" s="54"/>
      <c r="D6" s="54"/>
      <c r="E6" s="55"/>
      <c r="F6" s="59"/>
      <c r="G6" s="56" t="s">
        <v>912</v>
      </c>
      <c r="H6" s="56" t="s">
        <v>913</v>
      </c>
      <c r="I6" s="56" t="s">
        <v>914</v>
      </c>
      <c r="J6" s="54"/>
      <c r="K6" s="62"/>
      <c r="L6" s="54"/>
    </row>
    <row r="7" spans="1:12" ht="15" customHeight="1" x14ac:dyDescent="0.25">
      <c r="A7" s="54"/>
      <c r="B7" s="67" t="s">
        <v>917</v>
      </c>
      <c r="C7" s="68" t="s">
        <v>918</v>
      </c>
      <c r="D7" s="67" t="s">
        <v>919</v>
      </c>
      <c r="E7" s="55"/>
      <c r="F7" s="59" t="s">
        <v>915</v>
      </c>
      <c r="G7" s="56"/>
      <c r="H7" s="56"/>
      <c r="I7" s="56"/>
      <c r="J7" s="54"/>
      <c r="K7" s="54"/>
      <c r="L7" s="54"/>
    </row>
    <row r="8" spans="1:12" ht="15" customHeight="1" x14ac:dyDescent="0.25">
      <c r="A8" s="69" t="s">
        <v>946</v>
      </c>
      <c r="B8" s="54" t="str">
        <f>"LY_"&amp;$A8&amp;"_"&amp;B$7</f>
        <v>LY_SumD_LuA</v>
      </c>
      <c r="C8" s="54" t="str">
        <f t="shared" ref="C8:D17" si="0">"LY_"&amp;$A8&amp;"_"&amp;C$7</f>
        <v>LY_SumD_LiA</v>
      </c>
      <c r="D8" s="54" t="str">
        <f t="shared" si="0"/>
        <v>LY_SumD_GL</v>
      </c>
      <c r="E8" s="55" t="s">
        <v>5</v>
      </c>
      <c r="F8" s="63" t="s">
        <v>945</v>
      </c>
      <c r="G8" s="57">
        <f t="shared" ref="G8:G17" si="1">INDEX(LivTpk,3,MATCH(B8,LivTpk_var,0))</f>
        <v>-4714</v>
      </c>
      <c r="H8" s="57">
        <f t="shared" ref="H8:H17" si="2">INDEX(LivTpk,3,MATCH(C8,LivTpk_var,0))</f>
        <v>-134737</v>
      </c>
      <c r="I8" s="57">
        <f t="shared" ref="I8:I17" si="3">INDEX(LivTpk,3,MATCH(D8,LivTpk_var,0))</f>
        <v>-175305</v>
      </c>
      <c r="J8" s="54"/>
      <c r="K8" s="54"/>
      <c r="L8" s="54"/>
    </row>
    <row r="9" spans="1:12" ht="15" customHeight="1" x14ac:dyDescent="0.25">
      <c r="A9" s="69" t="s">
        <v>948</v>
      </c>
      <c r="B9" s="54" t="str">
        <f t="shared" ref="B9:B17" si="4">"LY_"&amp;$A9&amp;"_"&amp;B$7</f>
        <v>LY_Sumi_LuA</v>
      </c>
      <c r="C9" s="54" t="str">
        <f t="shared" si="0"/>
        <v>LY_Sumi_LiA</v>
      </c>
      <c r="D9" s="54" t="str">
        <f t="shared" si="0"/>
        <v>LY_Sumi_GL</v>
      </c>
      <c r="E9" s="55" t="s">
        <v>6</v>
      </c>
      <c r="F9" s="63" t="s">
        <v>947</v>
      </c>
      <c r="G9" s="57">
        <f t="shared" si="1"/>
        <v>0</v>
      </c>
      <c r="H9" s="57">
        <f t="shared" si="2"/>
        <v>-232497</v>
      </c>
      <c r="I9" s="57">
        <f t="shared" si="3"/>
        <v>-330378</v>
      </c>
      <c r="J9" s="54"/>
      <c r="K9" s="54"/>
      <c r="L9" s="54"/>
    </row>
    <row r="10" spans="1:12" ht="15" customHeight="1" x14ac:dyDescent="0.25">
      <c r="A10" s="69" t="s">
        <v>950</v>
      </c>
      <c r="B10" s="54" t="str">
        <f t="shared" si="4"/>
        <v>LY_SumU_LuA</v>
      </c>
      <c r="C10" s="54" t="str">
        <f t="shared" si="0"/>
        <v>LY_SumU_LiA</v>
      </c>
      <c r="D10" s="54" t="str">
        <f t="shared" si="0"/>
        <v>LY_SumU_GL</v>
      </c>
      <c r="E10" s="55" t="s">
        <v>7</v>
      </c>
      <c r="F10" s="63" t="s">
        <v>949</v>
      </c>
      <c r="G10" s="57">
        <f t="shared" si="1"/>
        <v>-52283</v>
      </c>
      <c r="H10" s="57">
        <f t="shared" si="2"/>
        <v>-617026</v>
      </c>
      <c r="I10" s="57">
        <f t="shared" si="3"/>
        <v>0</v>
      </c>
      <c r="J10" s="54"/>
      <c r="K10" s="54"/>
      <c r="L10" s="54"/>
    </row>
    <row r="11" spans="1:12" ht="15" customHeight="1" x14ac:dyDescent="0.25">
      <c r="A11" s="69" t="s">
        <v>952</v>
      </c>
      <c r="B11" s="54" t="str">
        <f t="shared" si="4"/>
        <v>LY_PRy_LuA</v>
      </c>
      <c r="C11" s="54" t="str">
        <f t="shared" si="0"/>
        <v>LY_PRy_LiA</v>
      </c>
      <c r="D11" s="54" t="str">
        <f t="shared" si="0"/>
        <v>LY_PRy_GL</v>
      </c>
      <c r="E11" s="55" t="s">
        <v>8</v>
      </c>
      <c r="F11" s="63" t="s">
        <v>951</v>
      </c>
      <c r="G11" s="57">
        <f t="shared" si="1"/>
        <v>-616315</v>
      </c>
      <c r="H11" s="57">
        <f t="shared" si="2"/>
        <v>-17819347</v>
      </c>
      <c r="I11" s="57">
        <f t="shared" si="3"/>
        <v>0</v>
      </c>
      <c r="J11" s="54"/>
      <c r="K11" s="54"/>
      <c r="L11" s="54"/>
    </row>
    <row r="12" spans="1:12" ht="15" customHeight="1" x14ac:dyDescent="0.25">
      <c r="A12" s="69" t="s">
        <v>954</v>
      </c>
      <c r="B12" s="54" t="str">
        <f t="shared" si="4"/>
        <v>LY_TUg_LuA</v>
      </c>
      <c r="C12" s="54" t="str">
        <f t="shared" si="0"/>
        <v>LY_TUg_LiA</v>
      </c>
      <c r="D12" s="54" t="str">
        <f t="shared" si="0"/>
        <v>LY_TUg_GL</v>
      </c>
      <c r="E12" s="55" t="s">
        <v>9</v>
      </c>
      <c r="F12" s="63" t="s">
        <v>953</v>
      </c>
      <c r="G12" s="57">
        <f t="shared" si="1"/>
        <v>-13485</v>
      </c>
      <c r="H12" s="57">
        <f t="shared" si="2"/>
        <v>-2918291</v>
      </c>
      <c r="I12" s="57">
        <f t="shared" si="3"/>
        <v>0</v>
      </c>
      <c r="J12" s="54"/>
      <c r="K12" s="54"/>
      <c r="L12" s="54"/>
    </row>
    <row r="13" spans="1:12" ht="15" customHeight="1" x14ac:dyDescent="0.25">
      <c r="A13" s="69" t="s">
        <v>956</v>
      </c>
      <c r="B13" s="54" t="str">
        <f t="shared" si="4"/>
        <v>LY_KUB_LuA</v>
      </c>
      <c r="C13" s="54" t="str">
        <f t="shared" si="0"/>
        <v>LY_KUB_LiA</v>
      </c>
      <c r="D13" s="54" t="str">
        <f t="shared" si="0"/>
        <v>LY_KUB_GL</v>
      </c>
      <c r="E13" s="55" t="s">
        <v>10</v>
      </c>
      <c r="F13" s="63" t="s">
        <v>955</v>
      </c>
      <c r="G13" s="57">
        <f t="shared" si="1"/>
        <v>0</v>
      </c>
      <c r="H13" s="57">
        <f t="shared" si="2"/>
        <v>-9759</v>
      </c>
      <c r="I13" s="57">
        <f t="shared" si="3"/>
        <v>0</v>
      </c>
      <c r="J13" s="54"/>
      <c r="K13" s="54"/>
      <c r="L13" s="54"/>
    </row>
    <row r="14" spans="1:12" ht="15" customHeight="1" x14ac:dyDescent="0.25">
      <c r="A14" s="69" t="s">
        <v>958</v>
      </c>
      <c r="B14" s="54" t="str">
        <f t="shared" si="4"/>
        <v>LY_Fop_LuA</v>
      </c>
      <c r="C14" s="54" t="str">
        <f t="shared" si="0"/>
        <v>LY_Fop_LiA</v>
      </c>
      <c r="D14" s="54" t="str">
        <f t="shared" si="0"/>
        <v>LY_Fop_GL</v>
      </c>
      <c r="E14" s="55" t="s">
        <v>11</v>
      </c>
      <c r="F14" s="63" t="s">
        <v>957</v>
      </c>
      <c r="G14" s="57">
        <f t="shared" si="1"/>
        <v>0</v>
      </c>
      <c r="H14" s="57">
        <f t="shared" si="2"/>
        <v>-63363</v>
      </c>
      <c r="I14" s="57">
        <f t="shared" si="3"/>
        <v>-150719</v>
      </c>
      <c r="J14" s="54"/>
      <c r="K14" s="54"/>
      <c r="L14" s="54"/>
    </row>
    <row r="15" spans="1:12" ht="15" customHeight="1" x14ac:dyDescent="0.25">
      <c r="A15" s="69" t="s">
        <v>960</v>
      </c>
      <c r="B15" s="54" t="str">
        <f t="shared" si="4"/>
        <v>LY_URS_LuA</v>
      </c>
      <c r="C15" s="54" t="str">
        <f t="shared" si="0"/>
        <v>LY_URS_LiA</v>
      </c>
      <c r="D15" s="54" t="str">
        <f t="shared" si="0"/>
        <v>LY_URS_GL</v>
      </c>
      <c r="E15" s="55" t="s">
        <v>12</v>
      </c>
      <c r="F15" s="63" t="s">
        <v>959</v>
      </c>
      <c r="G15" s="57">
        <f t="shared" si="1"/>
        <v>-177</v>
      </c>
      <c r="H15" s="57">
        <f t="shared" si="2"/>
        <v>-16762</v>
      </c>
      <c r="I15" s="57">
        <f t="shared" si="3"/>
        <v>0</v>
      </c>
      <c r="J15" s="54"/>
      <c r="K15" s="54"/>
      <c r="L15" s="54"/>
    </row>
    <row r="16" spans="1:12" ht="15" customHeight="1" x14ac:dyDescent="0.25">
      <c r="A16" s="69" t="s">
        <v>962</v>
      </c>
      <c r="B16" s="54" t="str">
        <f t="shared" si="4"/>
        <v>LY_SumK_LuA</v>
      </c>
      <c r="C16" s="54" t="str">
        <f t="shared" si="0"/>
        <v>LY_SumK_LiA</v>
      </c>
      <c r="D16" s="54" t="str">
        <f t="shared" si="0"/>
        <v>LY_SumK_GL</v>
      </c>
      <c r="E16" s="55" t="s">
        <v>13</v>
      </c>
      <c r="F16" s="63" t="s">
        <v>961</v>
      </c>
      <c r="G16" s="57">
        <f t="shared" si="1"/>
        <v>-3422</v>
      </c>
      <c r="H16" s="57">
        <f t="shared" si="2"/>
        <v>-12078</v>
      </c>
      <c r="I16" s="57">
        <f t="shared" si="3"/>
        <v>-208140</v>
      </c>
      <c r="J16" s="54"/>
      <c r="K16" s="54"/>
      <c r="L16" s="54"/>
    </row>
    <row r="17" spans="1:12" ht="15" customHeight="1" x14ac:dyDescent="0.25">
      <c r="A17" s="69" t="s">
        <v>924</v>
      </c>
      <c r="B17" s="54" t="str">
        <f t="shared" si="4"/>
        <v>LY_DFtot_LuA</v>
      </c>
      <c r="C17" s="54" t="str">
        <f t="shared" si="0"/>
        <v>LY_DFtot_LiA</v>
      </c>
      <c r="D17" s="54" t="str">
        <f t="shared" si="0"/>
        <v>LY_DFtot_GL</v>
      </c>
      <c r="E17" s="58" t="s">
        <v>14</v>
      </c>
      <c r="F17" s="59" t="s">
        <v>963</v>
      </c>
      <c r="G17" s="57">
        <f t="shared" si="1"/>
        <v>-690397</v>
      </c>
      <c r="H17" s="57">
        <f t="shared" si="2"/>
        <v>-21823856</v>
      </c>
      <c r="I17" s="57">
        <f t="shared" si="3"/>
        <v>-864542</v>
      </c>
      <c r="J17" s="54"/>
      <c r="K17" s="54"/>
      <c r="L17" s="54"/>
    </row>
    <row r="18" spans="1:12" x14ac:dyDescent="0.25">
      <c r="A18" s="54"/>
      <c r="B18" s="54"/>
      <c r="C18" s="54"/>
      <c r="D18" s="54"/>
      <c r="E18" s="54"/>
      <c r="F18" s="61"/>
      <c r="G18" s="54"/>
      <c r="H18" s="54"/>
      <c r="I18" s="54"/>
      <c r="J18" s="54"/>
      <c r="K18" s="54"/>
      <c r="L18" s="54"/>
    </row>
    <row r="19" spans="1:12" x14ac:dyDescent="0.25">
      <c r="A19" s="54"/>
      <c r="B19" s="54"/>
      <c r="C19" s="54"/>
      <c r="D19" s="54"/>
      <c r="E19" s="54"/>
      <c r="F19" s="61"/>
      <c r="G19" s="61"/>
      <c r="H19" s="54"/>
      <c r="I19" s="54"/>
      <c r="J19" s="54"/>
      <c r="K19" s="54"/>
      <c r="L19" s="54"/>
    </row>
    <row r="20" spans="1:12" ht="38.25" x14ac:dyDescent="0.25">
      <c r="A20" s="54"/>
      <c r="B20" s="54"/>
      <c r="C20" s="54"/>
      <c r="D20" s="54"/>
      <c r="E20" s="59"/>
      <c r="F20" s="56" t="s">
        <v>1113</v>
      </c>
      <c r="G20" s="56" t="s">
        <v>964</v>
      </c>
      <c r="H20" s="56" t="s">
        <v>965</v>
      </c>
      <c r="I20" s="56" t="s">
        <v>966</v>
      </c>
      <c r="J20" s="56" t="s">
        <v>967</v>
      </c>
      <c r="K20" s="56" t="s">
        <v>939</v>
      </c>
      <c r="L20" s="56" t="s">
        <v>1114</v>
      </c>
    </row>
    <row r="21" spans="1:12" x14ac:dyDescent="0.25">
      <c r="A21" s="69" t="s">
        <v>944</v>
      </c>
      <c r="B21" s="54"/>
      <c r="C21" s="54"/>
      <c r="D21" s="54"/>
      <c r="E21" s="63" t="s">
        <v>968</v>
      </c>
      <c r="F21" s="57">
        <f t="shared" ref="F21:L21" si="5">INDEX(LivTpk,3,MATCH("LYD_Ltot_"&amp;F23,LivTpk_var,0))</f>
        <v>-23378796</v>
      </c>
      <c r="G21" s="57">
        <f t="shared" si="5"/>
        <v>-20268339</v>
      </c>
      <c r="H21" s="57">
        <f t="shared" si="5"/>
        <v>-2967202</v>
      </c>
      <c r="I21" s="57">
        <f t="shared" si="5"/>
        <v>0</v>
      </c>
      <c r="J21" s="57">
        <f t="shared" si="5"/>
        <v>-143255</v>
      </c>
      <c r="K21" s="57">
        <f t="shared" si="5"/>
        <v>0</v>
      </c>
      <c r="L21" s="57">
        <f t="shared" si="5"/>
        <v>-23378796</v>
      </c>
    </row>
    <row r="22" spans="1:12" x14ac:dyDescent="0.25"/>
    <row r="23" spans="1:12" hidden="1" x14ac:dyDescent="0.25">
      <c r="F23" s="12" t="s">
        <v>969</v>
      </c>
      <c r="G23" s="12" t="s">
        <v>970</v>
      </c>
      <c r="H23" s="10" t="s">
        <v>971</v>
      </c>
      <c r="I23" s="10" t="s">
        <v>972</v>
      </c>
      <c r="J23" s="10" t="s">
        <v>973</v>
      </c>
      <c r="K23" s="10" t="s">
        <v>943</v>
      </c>
      <c r="L23" s="12" t="s">
        <v>974</v>
      </c>
    </row>
  </sheetData>
  <sheetProtection password="BF77" sheet="1" objects="1" scenarios="1"/>
  <mergeCells count="3">
    <mergeCell ref="E4:I4"/>
    <mergeCell ref="E5:I5"/>
    <mergeCell ref="E1:F1"/>
  </mergeCells>
  <hyperlinks>
    <hyperlink ref="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&amp;C&amp;G</oddHeader>
  </headerFooter>
  <ignoredErrors>
    <ignoredError sqref="E5" numberStoredAsText="1"/>
  </ignoredError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38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6" hidden="1" customWidth="1"/>
    <col min="3" max="3" width="5" style="6" customWidth="1"/>
    <col min="4" max="4" width="71.140625" style="11" customWidth="1"/>
    <col min="5" max="5" width="12.140625" style="6" customWidth="1"/>
    <col min="6" max="6" width="9.140625" style="6" customWidth="1"/>
    <col min="7" max="16384" width="9.140625" style="6" hidden="1"/>
  </cols>
  <sheetData>
    <row r="1" spans="1:5" x14ac:dyDescent="0.25">
      <c r="C1" s="83" t="s">
        <v>908</v>
      </c>
      <c r="D1" s="83"/>
      <c r="E1" s="54"/>
    </row>
    <row r="2" spans="1:5" x14ac:dyDescent="0.25">
      <c r="C2" s="54"/>
      <c r="D2" s="61"/>
      <c r="E2" s="54"/>
    </row>
    <row r="3" spans="1:5" x14ac:dyDescent="0.25">
      <c r="C3" s="54"/>
      <c r="D3" s="61"/>
      <c r="E3" s="54"/>
    </row>
    <row r="4" spans="1:5" ht="48" customHeight="1" x14ac:dyDescent="0.25">
      <c r="C4" s="92" t="s">
        <v>1127</v>
      </c>
      <c r="D4" s="93"/>
      <c r="E4" s="93"/>
    </row>
    <row r="5" spans="1:5" ht="15" customHeight="1" x14ac:dyDescent="0.25">
      <c r="C5" s="82" t="s">
        <v>187</v>
      </c>
      <c r="D5" s="82"/>
      <c r="E5" s="82"/>
    </row>
    <row r="6" spans="1:5" ht="22.5" customHeight="1" x14ac:dyDescent="0.25">
      <c r="C6" s="55"/>
      <c r="D6" s="59"/>
      <c r="E6" s="56" t="s">
        <v>975</v>
      </c>
    </row>
    <row r="7" spans="1:5" ht="15" customHeight="1" x14ac:dyDescent="0.25">
      <c r="B7" s="5" t="s">
        <v>1017</v>
      </c>
      <c r="C7" s="55"/>
      <c r="D7" s="59" t="s">
        <v>976</v>
      </c>
      <c r="E7" s="56"/>
    </row>
    <row r="8" spans="1:5" ht="15" customHeight="1" x14ac:dyDescent="0.25">
      <c r="A8" s="2" t="s">
        <v>978</v>
      </c>
      <c r="B8" s="6" t="str">
        <f>"RUK_"&amp;$B$7&amp;"_"&amp;A8</f>
        <v>RUK_SRUK_RUTv</v>
      </c>
      <c r="C8" s="55" t="s">
        <v>5</v>
      </c>
      <c r="D8" s="63" t="s">
        <v>977</v>
      </c>
      <c r="E8" s="57">
        <f t="shared" ref="E8:E21" si="0">INDEX(LivTpk,3,MATCH($B8,LivTpk_var,0))</f>
        <v>23959</v>
      </c>
    </row>
    <row r="9" spans="1:5" ht="15" customHeight="1" x14ac:dyDescent="0.25">
      <c r="A9" s="2" t="s">
        <v>980</v>
      </c>
      <c r="B9" s="6" t="str">
        <f t="shared" ref="B9:B36" si="1">"RUK_"&amp;$B$7&amp;"_"&amp;A9</f>
        <v>RUK_SRUK_RUAv</v>
      </c>
      <c r="C9" s="55" t="s">
        <v>6</v>
      </c>
      <c r="D9" s="63" t="s">
        <v>979</v>
      </c>
      <c r="E9" s="57">
        <f t="shared" si="0"/>
        <v>1758</v>
      </c>
    </row>
    <row r="10" spans="1:5" ht="15" customHeight="1" x14ac:dyDescent="0.25">
      <c r="A10" s="2" t="s">
        <v>982</v>
      </c>
      <c r="B10" s="6" t="str">
        <f t="shared" si="1"/>
        <v>RUK_SRUK_UdKap</v>
      </c>
      <c r="C10" s="55" t="s">
        <v>7</v>
      </c>
      <c r="D10" s="63" t="s">
        <v>981</v>
      </c>
      <c r="E10" s="57">
        <f t="shared" si="0"/>
        <v>12835926</v>
      </c>
    </row>
    <row r="11" spans="1:5" ht="15" customHeight="1" x14ac:dyDescent="0.25">
      <c r="A11" s="2" t="s">
        <v>984</v>
      </c>
      <c r="B11" s="6" t="str">
        <f t="shared" si="1"/>
        <v>RUK_SRUK_Udinv</v>
      </c>
      <c r="C11" s="55" t="s">
        <v>8</v>
      </c>
      <c r="D11" s="63" t="s">
        <v>983</v>
      </c>
      <c r="E11" s="57">
        <f t="shared" si="0"/>
        <v>2214159</v>
      </c>
    </row>
    <row r="12" spans="1:5" ht="15" customHeight="1" x14ac:dyDescent="0.25">
      <c r="A12" s="2" t="s">
        <v>986</v>
      </c>
      <c r="B12" s="6" t="str">
        <f t="shared" si="1"/>
        <v>RUK_SRUK_RObL</v>
      </c>
      <c r="C12" s="55" t="s">
        <v>9</v>
      </c>
      <c r="D12" s="63" t="s">
        <v>985</v>
      </c>
      <c r="E12" s="57">
        <f t="shared" si="0"/>
        <v>1445778</v>
      </c>
    </row>
    <row r="13" spans="1:5" ht="15" customHeight="1" x14ac:dyDescent="0.25">
      <c r="A13" s="2" t="s">
        <v>988</v>
      </c>
      <c r="B13" s="6" t="str">
        <f t="shared" si="1"/>
        <v>RUK_SRUK_iObL</v>
      </c>
      <c r="C13" s="55" t="s">
        <v>10</v>
      </c>
      <c r="D13" s="63" t="s">
        <v>987</v>
      </c>
      <c r="E13" s="57">
        <f t="shared" si="0"/>
        <v>20027</v>
      </c>
    </row>
    <row r="14" spans="1:5" ht="15" customHeight="1" x14ac:dyDescent="0.25">
      <c r="A14" s="2" t="s">
        <v>990</v>
      </c>
      <c r="B14" s="6" t="str">
        <f t="shared" si="1"/>
        <v>RUK_SRUK_RiKi</v>
      </c>
      <c r="C14" s="55" t="s">
        <v>11</v>
      </c>
      <c r="D14" s="63" t="s">
        <v>989</v>
      </c>
      <c r="E14" s="57">
        <f t="shared" si="0"/>
        <v>0</v>
      </c>
    </row>
    <row r="15" spans="1:5" ht="15" customHeight="1" x14ac:dyDescent="0.25">
      <c r="A15" s="2" t="s">
        <v>992</v>
      </c>
      <c r="B15" s="6" t="str">
        <f t="shared" si="1"/>
        <v>RUK_SRUK_RiPU</v>
      </c>
      <c r="C15" s="55" t="s">
        <v>12</v>
      </c>
      <c r="D15" s="63" t="s">
        <v>991</v>
      </c>
      <c r="E15" s="57">
        <f t="shared" si="0"/>
        <v>3186</v>
      </c>
    </row>
    <row r="16" spans="1:5" ht="15" customHeight="1" x14ac:dyDescent="0.25">
      <c r="A16" s="2" t="s">
        <v>994</v>
      </c>
      <c r="B16" s="6" t="str">
        <f t="shared" si="1"/>
        <v>RUK_SRUK_RiXU</v>
      </c>
      <c r="C16" s="55" t="s">
        <v>13</v>
      </c>
      <c r="D16" s="63" t="s">
        <v>993</v>
      </c>
      <c r="E16" s="57">
        <f t="shared" si="0"/>
        <v>721621</v>
      </c>
    </row>
    <row r="17" spans="1:5" ht="15" customHeight="1" x14ac:dyDescent="0.25">
      <c r="A17" s="2" t="s">
        <v>996</v>
      </c>
      <c r="B17" s="6" t="str">
        <f t="shared" si="1"/>
        <v>RUK_SRUK_RiKre</v>
      </c>
      <c r="C17" s="55" t="s">
        <v>14</v>
      </c>
      <c r="D17" s="63" t="s">
        <v>995</v>
      </c>
      <c r="E17" s="57">
        <f t="shared" si="0"/>
        <v>6576</v>
      </c>
    </row>
    <row r="18" spans="1:5" ht="15" customHeight="1" x14ac:dyDescent="0.25">
      <c r="A18" s="2" t="s">
        <v>998</v>
      </c>
      <c r="B18" s="6" t="str">
        <f t="shared" si="1"/>
        <v>RUK_SRUK_RiGf</v>
      </c>
      <c r="C18" s="55" t="s">
        <v>15</v>
      </c>
      <c r="D18" s="63" t="s">
        <v>997</v>
      </c>
      <c r="E18" s="57">
        <f t="shared" si="0"/>
        <v>0</v>
      </c>
    </row>
    <row r="19" spans="1:5" ht="15" customHeight="1" x14ac:dyDescent="0.25">
      <c r="A19" s="2" t="s">
        <v>1000</v>
      </c>
      <c r="B19" s="6" t="str">
        <f t="shared" si="1"/>
        <v>RUK_SRUK_RiTg</v>
      </c>
      <c r="C19" s="55" t="s">
        <v>16</v>
      </c>
      <c r="D19" s="63" t="s">
        <v>999</v>
      </c>
      <c r="E19" s="57">
        <f t="shared" si="0"/>
        <v>-2893</v>
      </c>
    </row>
    <row r="20" spans="1:5" ht="15" customHeight="1" x14ac:dyDescent="0.25">
      <c r="A20" s="2" t="s">
        <v>1002</v>
      </c>
      <c r="B20" s="6" t="str">
        <f t="shared" si="1"/>
        <v>RUK_SRUK_XRU</v>
      </c>
      <c r="C20" s="55" t="s">
        <v>17</v>
      </c>
      <c r="D20" s="63" t="s">
        <v>1001</v>
      </c>
      <c r="E20" s="57">
        <f t="shared" si="0"/>
        <v>907692</v>
      </c>
    </row>
    <row r="21" spans="1:5" ht="25.5" customHeight="1" x14ac:dyDescent="0.25">
      <c r="A21" s="2" t="s">
        <v>1004</v>
      </c>
      <c r="B21" s="6" t="str">
        <f t="shared" si="1"/>
        <v>RUK_SRUK_RUtot</v>
      </c>
      <c r="C21" s="58" t="s">
        <v>18</v>
      </c>
      <c r="D21" s="59" t="s">
        <v>1003</v>
      </c>
      <c r="E21" s="57">
        <f t="shared" si="0"/>
        <v>18177788</v>
      </c>
    </row>
    <row r="22" spans="1:5" ht="15" customHeight="1" x14ac:dyDescent="0.25">
      <c r="A22" s="9"/>
      <c r="C22" s="55"/>
      <c r="D22" s="63"/>
      <c r="E22" s="63"/>
    </row>
    <row r="23" spans="1:5" ht="15" customHeight="1" x14ac:dyDescent="0.25">
      <c r="A23" s="9"/>
      <c r="C23" s="55"/>
      <c r="D23" s="59" t="s">
        <v>1005</v>
      </c>
      <c r="E23" s="63"/>
    </row>
    <row r="24" spans="1:5" ht="15" customHeight="1" x14ac:dyDescent="0.25">
      <c r="A24" s="2" t="s">
        <v>249</v>
      </c>
      <c r="B24" s="6" t="str">
        <f t="shared" si="1"/>
        <v>RUK_SRUK_Dejd</v>
      </c>
      <c r="C24" s="55" t="s">
        <v>19</v>
      </c>
      <c r="D24" s="63" t="s">
        <v>98</v>
      </c>
      <c r="E24" s="57">
        <f t="shared" ref="E24:E36" si="2">INDEX(LivTpk,3,MATCH($B24,LivTpk_var,0))</f>
        <v>33052</v>
      </c>
    </row>
    <row r="25" spans="1:5" ht="15" customHeight="1" x14ac:dyDescent="0.25">
      <c r="A25" s="2" t="s">
        <v>1006</v>
      </c>
      <c r="B25" s="6" t="str">
        <f t="shared" si="1"/>
        <v>RUK_SRUK_iejd</v>
      </c>
      <c r="C25" s="55" t="s">
        <v>20</v>
      </c>
      <c r="D25" s="63" t="s">
        <v>100</v>
      </c>
      <c r="E25" s="57">
        <f t="shared" si="2"/>
        <v>304978</v>
      </c>
    </row>
    <row r="26" spans="1:5" ht="15" customHeight="1" x14ac:dyDescent="0.25">
      <c r="A26" s="2" t="s">
        <v>1007</v>
      </c>
      <c r="B26" s="6" t="str">
        <f t="shared" si="1"/>
        <v>RUK_SRUK_Kap</v>
      </c>
      <c r="C26" s="55" t="s">
        <v>21</v>
      </c>
      <c r="D26" s="63" t="s">
        <v>106</v>
      </c>
      <c r="E26" s="57">
        <f t="shared" si="2"/>
        <v>10506085</v>
      </c>
    </row>
    <row r="27" spans="1:5" ht="15" customHeight="1" x14ac:dyDescent="0.25">
      <c r="A27" s="2" t="s">
        <v>1008</v>
      </c>
      <c r="B27" s="6" t="str">
        <f t="shared" si="1"/>
        <v>RUK_SRUK_ifa</v>
      </c>
      <c r="C27" s="55" t="s">
        <v>22</v>
      </c>
      <c r="D27" s="63" t="s">
        <v>107</v>
      </c>
      <c r="E27" s="57">
        <f t="shared" si="2"/>
        <v>14955554</v>
      </c>
    </row>
    <row r="28" spans="1:5" ht="15" customHeight="1" x14ac:dyDescent="0.25">
      <c r="A28" s="2" t="s">
        <v>399</v>
      </c>
      <c r="B28" s="6" t="str">
        <f t="shared" si="1"/>
        <v>RUK_SRUK_ObL</v>
      </c>
      <c r="C28" s="55" t="s">
        <v>23</v>
      </c>
      <c r="D28" s="63" t="s">
        <v>108</v>
      </c>
      <c r="E28" s="57">
        <f t="shared" si="2"/>
        <v>-3592914</v>
      </c>
    </row>
    <row r="29" spans="1:5" ht="15" customHeight="1" x14ac:dyDescent="0.25">
      <c r="A29" s="2" t="s">
        <v>1009</v>
      </c>
      <c r="B29" s="6" t="str">
        <f t="shared" si="1"/>
        <v>RUK_SRUK_Kinv</v>
      </c>
      <c r="C29" s="55" t="s">
        <v>24</v>
      </c>
      <c r="D29" s="63" t="s">
        <v>109</v>
      </c>
      <c r="E29" s="57">
        <f t="shared" si="2"/>
        <v>0</v>
      </c>
    </row>
    <row r="30" spans="1:5" ht="15" customHeight="1" x14ac:dyDescent="0.25">
      <c r="A30" s="2" t="s">
        <v>1010</v>
      </c>
      <c r="B30" s="6" t="str">
        <f t="shared" si="1"/>
        <v>RUK_SRUK_PsU</v>
      </c>
      <c r="C30" s="55" t="s">
        <v>25</v>
      </c>
      <c r="D30" s="63" t="s">
        <v>110</v>
      </c>
      <c r="E30" s="57">
        <f t="shared" si="2"/>
        <v>2091</v>
      </c>
    </row>
    <row r="31" spans="1:5" ht="15" customHeight="1" x14ac:dyDescent="0.25">
      <c r="A31" s="2" t="s">
        <v>1011</v>
      </c>
      <c r="B31" s="6" t="str">
        <f t="shared" si="1"/>
        <v>RUK_SRUK_XU</v>
      </c>
      <c r="C31" s="55" t="s">
        <v>26</v>
      </c>
      <c r="D31" s="63" t="s">
        <v>111</v>
      </c>
      <c r="E31" s="57">
        <f t="shared" si="2"/>
        <v>1009140</v>
      </c>
    </row>
    <row r="32" spans="1:5" ht="15" customHeight="1" x14ac:dyDescent="0.25">
      <c r="A32" s="2" t="s">
        <v>257</v>
      </c>
      <c r="B32" s="6" t="str">
        <f t="shared" si="1"/>
        <v>RUK_SRUK_iKre</v>
      </c>
      <c r="C32" s="55" t="s">
        <v>27</v>
      </c>
      <c r="D32" s="63" t="s">
        <v>112</v>
      </c>
      <c r="E32" s="57">
        <f t="shared" si="2"/>
        <v>113214</v>
      </c>
    </row>
    <row r="33" spans="1:5" ht="15" customHeight="1" x14ac:dyDescent="0.25">
      <c r="A33" s="13" t="s">
        <v>1013</v>
      </c>
      <c r="B33" s="6" t="str">
        <f t="shared" si="1"/>
        <v>RUK_SRUK_AFi</v>
      </c>
      <c r="C33" s="55" t="s">
        <v>28</v>
      </c>
      <c r="D33" s="63" t="s">
        <v>1012</v>
      </c>
      <c r="E33" s="57">
        <f t="shared" si="2"/>
        <v>-2533337</v>
      </c>
    </row>
    <row r="34" spans="1:5" ht="15" customHeight="1" x14ac:dyDescent="0.25">
      <c r="A34" s="2" t="s">
        <v>259</v>
      </c>
      <c r="B34" s="6" t="str">
        <f t="shared" si="1"/>
        <v>RUK_SRUK_Gfd</v>
      </c>
      <c r="C34" s="55" t="s">
        <v>29</v>
      </c>
      <c r="D34" s="63" t="s">
        <v>114</v>
      </c>
      <c r="E34" s="57">
        <f t="shared" si="2"/>
        <v>0</v>
      </c>
    </row>
    <row r="35" spans="1:5" ht="15" customHeight="1" x14ac:dyDescent="0.25">
      <c r="A35" s="2" t="s">
        <v>1014</v>
      </c>
      <c r="B35" s="6" t="str">
        <f t="shared" si="1"/>
        <v>RUK_SRUK_XReg</v>
      </c>
      <c r="C35" s="55" t="s">
        <v>30</v>
      </c>
      <c r="D35" s="63" t="s">
        <v>113</v>
      </c>
      <c r="E35" s="57">
        <f t="shared" si="2"/>
        <v>119581</v>
      </c>
    </row>
    <row r="36" spans="1:5" ht="25.5" customHeight="1" x14ac:dyDescent="0.25">
      <c r="A36" s="2" t="s">
        <v>1016</v>
      </c>
      <c r="B36" s="6" t="str">
        <f t="shared" si="1"/>
        <v>RUK_SRUK_KursTot</v>
      </c>
      <c r="C36" s="58" t="s">
        <v>31</v>
      </c>
      <c r="D36" s="59" t="s">
        <v>1015</v>
      </c>
      <c r="E36" s="57">
        <f t="shared" si="2"/>
        <v>20917447</v>
      </c>
    </row>
    <row r="37" spans="1:5" x14ac:dyDescent="0.25"/>
    <row r="38" spans="1:5" hidden="1" x14ac:dyDescent="0.25">
      <c r="D38" s="8"/>
    </row>
  </sheetData>
  <sheetProtection password="BF77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34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1" width="9.140625" style="6" hidden="1" customWidth="1"/>
    <col min="2" max="2" width="16.85546875" style="6" hidden="1" customWidth="1"/>
    <col min="3" max="3" width="5.140625" style="6" customWidth="1"/>
    <col min="4" max="4" width="83.42578125" style="11" customWidth="1"/>
    <col min="5" max="5" width="19.5703125" style="6" customWidth="1"/>
    <col min="6" max="6" width="6.42578125" style="6" customWidth="1"/>
    <col min="7" max="7" width="13.42578125" style="6" hidden="1" customWidth="1"/>
    <col min="8" max="16384" width="9.140625" style="6" hidden="1"/>
  </cols>
  <sheetData>
    <row r="1" spans="1:5" x14ac:dyDescent="0.25">
      <c r="C1" s="83" t="s">
        <v>908</v>
      </c>
      <c r="D1" s="83"/>
      <c r="E1" s="54"/>
    </row>
    <row r="2" spans="1:5" x14ac:dyDescent="0.25">
      <c r="C2" s="54"/>
      <c r="D2" s="61"/>
      <c r="E2" s="54"/>
    </row>
    <row r="3" spans="1:5" x14ac:dyDescent="0.25">
      <c r="C3" s="54"/>
      <c r="D3" s="61"/>
      <c r="E3" s="54"/>
    </row>
    <row r="4" spans="1:5" ht="25.5" customHeight="1" x14ac:dyDescent="0.25">
      <c r="C4" s="90" t="s">
        <v>1128</v>
      </c>
      <c r="D4" s="91"/>
      <c r="E4" s="91"/>
    </row>
    <row r="5" spans="1:5" ht="15" customHeight="1" x14ac:dyDescent="0.25">
      <c r="C5" s="82" t="s">
        <v>187</v>
      </c>
      <c r="D5" s="82"/>
      <c r="E5" s="82"/>
    </row>
    <row r="6" spans="1:5" ht="43.5" customHeight="1" x14ac:dyDescent="0.25">
      <c r="A6" s="8" t="s">
        <v>245</v>
      </c>
      <c r="C6" s="55"/>
      <c r="D6" s="59"/>
      <c r="E6" s="56" t="s">
        <v>1070</v>
      </c>
    </row>
    <row r="7" spans="1:5" ht="15" customHeight="1" x14ac:dyDescent="0.25">
      <c r="A7" s="8"/>
      <c r="B7" s="6" t="s">
        <v>1073</v>
      </c>
      <c r="C7" s="55"/>
      <c r="D7" s="59" t="s">
        <v>1071</v>
      </c>
      <c r="E7" s="56"/>
    </row>
    <row r="8" spans="1:5" ht="15" customHeight="1" x14ac:dyDescent="0.25">
      <c r="A8" s="5" t="s">
        <v>1074</v>
      </c>
      <c r="B8" s="6" t="str">
        <f>"Akt_"&amp;A8&amp;"_"&amp;$B$7</f>
        <v>Akt_GGB_UL</v>
      </c>
      <c r="C8" s="55" t="s">
        <v>5</v>
      </c>
      <c r="D8" s="63" t="s">
        <v>1072</v>
      </c>
      <c r="E8" s="57">
        <f t="shared" ref="E8:E19" si="0">INDEX(LivTpk,3,MATCH($B8,LivTpk_var,0))</f>
        <v>56060268</v>
      </c>
    </row>
    <row r="9" spans="1:5" ht="15" customHeight="1" x14ac:dyDescent="0.25">
      <c r="A9" s="5" t="s">
        <v>1076</v>
      </c>
      <c r="B9" s="6" t="str">
        <f t="shared" ref="B9:B33" si="1">"Akt_"&amp;A9&amp;"_"&amp;$B$7</f>
        <v>Akt_GNK_UL</v>
      </c>
      <c r="C9" s="55" t="s">
        <v>6</v>
      </c>
      <c r="D9" s="63" t="s">
        <v>1075</v>
      </c>
      <c r="E9" s="57">
        <f t="shared" si="0"/>
        <v>168326814</v>
      </c>
    </row>
    <row r="10" spans="1:5" ht="15" customHeight="1" x14ac:dyDescent="0.25">
      <c r="A10" s="5" t="s">
        <v>1078</v>
      </c>
      <c r="B10" s="6" t="str">
        <f t="shared" si="1"/>
        <v>Akt_GUK_UL</v>
      </c>
      <c r="C10" s="55" t="s">
        <v>7</v>
      </c>
      <c r="D10" s="63" t="s">
        <v>1077</v>
      </c>
      <c r="E10" s="57">
        <f t="shared" si="0"/>
        <v>167128190</v>
      </c>
    </row>
    <row r="11" spans="1:5" ht="15" customHeight="1" x14ac:dyDescent="0.25">
      <c r="A11" s="5" t="s">
        <v>1080</v>
      </c>
      <c r="B11" s="6" t="str">
        <f t="shared" si="1"/>
        <v>Akt_GKtot_UL</v>
      </c>
      <c r="C11" s="58" t="s">
        <v>8</v>
      </c>
      <c r="D11" s="59" t="s">
        <v>1079</v>
      </c>
      <c r="E11" s="57">
        <f t="shared" si="0"/>
        <v>335455002</v>
      </c>
    </row>
    <row r="12" spans="1:5" ht="15" customHeight="1" x14ac:dyDescent="0.25">
      <c r="A12" s="5" t="s">
        <v>1082</v>
      </c>
      <c r="B12" s="6" t="str">
        <f t="shared" si="1"/>
        <v>Akt_GSO_UL</v>
      </c>
      <c r="C12" s="55" t="s">
        <v>9</v>
      </c>
      <c r="D12" s="63" t="s">
        <v>1081</v>
      </c>
      <c r="E12" s="57">
        <f t="shared" si="0"/>
        <v>177729333</v>
      </c>
    </row>
    <row r="13" spans="1:5" ht="15" customHeight="1" x14ac:dyDescent="0.25">
      <c r="A13" s="5" t="s">
        <v>1084</v>
      </c>
      <c r="B13" s="6" t="str">
        <f t="shared" si="1"/>
        <v>Akt_GiO_UL</v>
      </c>
      <c r="C13" s="55" t="s">
        <v>10</v>
      </c>
      <c r="D13" s="63" t="s">
        <v>1083</v>
      </c>
      <c r="E13" s="57">
        <f t="shared" si="0"/>
        <v>1801552</v>
      </c>
    </row>
    <row r="14" spans="1:5" ht="15" customHeight="1" x14ac:dyDescent="0.25">
      <c r="A14" s="5" t="s">
        <v>1086</v>
      </c>
      <c r="B14" s="6" t="str">
        <f t="shared" si="1"/>
        <v>Akt_GKO_UL</v>
      </c>
      <c r="C14" s="55" t="s">
        <v>11</v>
      </c>
      <c r="D14" s="63" t="s">
        <v>1085</v>
      </c>
      <c r="E14" s="57">
        <f t="shared" si="0"/>
        <v>149090803</v>
      </c>
    </row>
    <row r="15" spans="1:5" ht="15" customHeight="1" x14ac:dyDescent="0.25">
      <c r="A15" s="5" t="s">
        <v>1088</v>
      </c>
      <c r="B15" s="6" t="str">
        <f t="shared" si="1"/>
        <v>Akt_GUL_UL</v>
      </c>
      <c r="C15" s="55" t="s">
        <v>12</v>
      </c>
      <c r="D15" s="63" t="s">
        <v>1087</v>
      </c>
      <c r="E15" s="57">
        <f t="shared" si="0"/>
        <v>20124768</v>
      </c>
    </row>
    <row r="16" spans="1:5" ht="15" customHeight="1" x14ac:dyDescent="0.25">
      <c r="A16" s="5" t="s">
        <v>1090</v>
      </c>
      <c r="B16" s="6" t="str">
        <f t="shared" si="1"/>
        <v>Akt_GouTot_UL</v>
      </c>
      <c r="C16" s="58" t="s">
        <v>13</v>
      </c>
      <c r="D16" s="59" t="s">
        <v>1089</v>
      </c>
      <c r="E16" s="57">
        <f t="shared" si="0"/>
        <v>348746459</v>
      </c>
    </row>
    <row r="17" spans="1:5" ht="15" customHeight="1" x14ac:dyDescent="0.25">
      <c r="A17" s="5" t="s">
        <v>1092</v>
      </c>
      <c r="B17" s="6" t="str">
        <f t="shared" si="1"/>
        <v>Akt_Gdv_UL</v>
      </c>
      <c r="C17" s="55" t="s">
        <v>14</v>
      </c>
      <c r="D17" s="63" t="s">
        <v>1091</v>
      </c>
      <c r="E17" s="57">
        <f t="shared" si="0"/>
        <v>4395035</v>
      </c>
    </row>
    <row r="18" spans="1:5" ht="15" customHeight="1" x14ac:dyDescent="0.25">
      <c r="A18" s="5" t="s">
        <v>1094</v>
      </c>
      <c r="B18" s="6" t="str">
        <f t="shared" si="1"/>
        <v>Akt_Gxi_UL</v>
      </c>
      <c r="C18" s="55" t="s">
        <v>15</v>
      </c>
      <c r="D18" s="63" t="s">
        <v>1093</v>
      </c>
      <c r="E18" s="57">
        <f t="shared" si="0"/>
        <v>38119611</v>
      </c>
    </row>
    <row r="19" spans="1:5" ht="15" customHeight="1" x14ac:dyDescent="0.25">
      <c r="A19" s="5" t="s">
        <v>1096</v>
      </c>
      <c r="B19" s="6" t="str">
        <f t="shared" si="1"/>
        <v>Akt_Gafi_UL</v>
      </c>
      <c r="C19" s="55" t="s">
        <v>16</v>
      </c>
      <c r="D19" s="63" t="s">
        <v>1095</v>
      </c>
      <c r="E19" s="57">
        <f t="shared" si="0"/>
        <v>-1980681</v>
      </c>
    </row>
    <row r="20" spans="1:5" ht="15" customHeight="1" x14ac:dyDescent="0.25">
      <c r="A20" s="5"/>
      <c r="C20" s="64"/>
      <c r="D20" s="64"/>
      <c r="E20" s="56"/>
    </row>
    <row r="21" spans="1:5" x14ac:dyDescent="0.25">
      <c r="A21" s="5"/>
      <c r="C21" s="65"/>
      <c r="D21" s="59" t="s">
        <v>1097</v>
      </c>
      <c r="E21" s="56"/>
    </row>
    <row r="22" spans="1:5" x14ac:dyDescent="0.25">
      <c r="A22" s="5" t="s">
        <v>1098</v>
      </c>
      <c r="B22" s="6" t="str">
        <f t="shared" si="1"/>
        <v>Akt_MGB_UL</v>
      </c>
      <c r="C22" s="55" t="s">
        <v>17</v>
      </c>
      <c r="D22" s="63" t="s">
        <v>1072</v>
      </c>
      <c r="E22" s="57">
        <f t="shared" ref="E22:E33" si="2">INDEX(LivTpk,3,MATCH($B22,LivTpk_var,0))</f>
        <v>7883440</v>
      </c>
    </row>
    <row r="23" spans="1:5" x14ac:dyDescent="0.25">
      <c r="A23" s="5" t="s">
        <v>1099</v>
      </c>
      <c r="B23" s="6" t="str">
        <f t="shared" si="1"/>
        <v>Akt_MNK_UL</v>
      </c>
      <c r="C23" s="55" t="s">
        <v>18</v>
      </c>
      <c r="D23" s="63" t="s">
        <v>1075</v>
      </c>
      <c r="E23" s="57">
        <f t="shared" si="2"/>
        <v>56394291</v>
      </c>
    </row>
    <row r="24" spans="1:5" x14ac:dyDescent="0.25">
      <c r="A24" s="5" t="s">
        <v>1100</v>
      </c>
      <c r="B24" s="6" t="str">
        <f t="shared" si="1"/>
        <v>Akt_MUK_UL</v>
      </c>
      <c r="C24" s="55" t="s">
        <v>19</v>
      </c>
      <c r="D24" s="63" t="s">
        <v>1077</v>
      </c>
      <c r="E24" s="57">
        <f t="shared" si="2"/>
        <v>6630709</v>
      </c>
    </row>
    <row r="25" spans="1:5" x14ac:dyDescent="0.25">
      <c r="A25" s="5" t="s">
        <v>1102</v>
      </c>
      <c r="B25" s="6" t="str">
        <f t="shared" si="1"/>
        <v>Akt_MKtot_UL</v>
      </c>
      <c r="C25" s="55" t="s">
        <v>20</v>
      </c>
      <c r="D25" s="59" t="s">
        <v>1101</v>
      </c>
      <c r="E25" s="57">
        <f t="shared" si="2"/>
        <v>63024999</v>
      </c>
    </row>
    <row r="26" spans="1:5" x14ac:dyDescent="0.25">
      <c r="A26" s="5" t="s">
        <v>1103</v>
      </c>
      <c r="B26" s="6" t="str">
        <f t="shared" si="1"/>
        <v>Akt_MSO_UL</v>
      </c>
      <c r="C26" s="55" t="s">
        <v>21</v>
      </c>
      <c r="D26" s="63" t="s">
        <v>1081</v>
      </c>
      <c r="E26" s="57">
        <f t="shared" si="2"/>
        <v>19334775</v>
      </c>
    </row>
    <row r="27" spans="1:5" x14ac:dyDescent="0.25">
      <c r="A27" s="5" t="s">
        <v>1104</v>
      </c>
      <c r="B27" s="6" t="str">
        <f t="shared" si="1"/>
        <v>Akt_MiO_UL</v>
      </c>
      <c r="C27" s="55" t="s">
        <v>22</v>
      </c>
      <c r="D27" s="63" t="s">
        <v>1083</v>
      </c>
      <c r="E27" s="57">
        <f t="shared" si="2"/>
        <v>3214626</v>
      </c>
    </row>
    <row r="28" spans="1:5" x14ac:dyDescent="0.25">
      <c r="A28" s="5" t="s">
        <v>1105</v>
      </c>
      <c r="B28" s="6" t="str">
        <f t="shared" si="1"/>
        <v>Akt_MKO_UL</v>
      </c>
      <c r="C28" s="55" t="s">
        <v>23</v>
      </c>
      <c r="D28" s="63" t="s">
        <v>1085</v>
      </c>
      <c r="E28" s="57">
        <f t="shared" si="2"/>
        <v>9537258</v>
      </c>
    </row>
    <row r="29" spans="1:5" x14ac:dyDescent="0.25">
      <c r="A29" s="5" t="s">
        <v>1106</v>
      </c>
      <c r="B29" s="6" t="str">
        <f t="shared" si="1"/>
        <v>Akt_MUL_UL</v>
      </c>
      <c r="C29" s="55" t="s">
        <v>24</v>
      </c>
      <c r="D29" s="63" t="s">
        <v>1087</v>
      </c>
      <c r="E29" s="57">
        <f t="shared" si="2"/>
        <v>5651925</v>
      </c>
    </row>
    <row r="30" spans="1:5" x14ac:dyDescent="0.25">
      <c r="A30" s="5" t="s">
        <v>1108</v>
      </c>
      <c r="B30" s="6" t="str">
        <f t="shared" si="1"/>
        <v>Akt_MouTot_UL</v>
      </c>
      <c r="C30" s="55" t="s">
        <v>25</v>
      </c>
      <c r="D30" s="59" t="s">
        <v>1107</v>
      </c>
      <c r="E30" s="57">
        <f t="shared" si="2"/>
        <v>37738585</v>
      </c>
    </row>
    <row r="31" spans="1:5" x14ac:dyDescent="0.25">
      <c r="A31" s="5" t="s">
        <v>1109</v>
      </c>
      <c r="B31" s="6" t="str">
        <f t="shared" si="1"/>
        <v>Akt_Mdv_UL</v>
      </c>
      <c r="C31" s="55" t="s">
        <v>26</v>
      </c>
      <c r="D31" s="63" t="s">
        <v>1091</v>
      </c>
      <c r="E31" s="57">
        <f t="shared" si="2"/>
        <v>182369</v>
      </c>
    </row>
    <row r="32" spans="1:5" x14ac:dyDescent="0.25">
      <c r="A32" s="5" t="s">
        <v>1110</v>
      </c>
      <c r="B32" s="6" t="str">
        <f t="shared" si="1"/>
        <v>Akt_Mxi_UL</v>
      </c>
      <c r="C32" s="55" t="s">
        <v>27</v>
      </c>
      <c r="D32" s="63" t="s">
        <v>1093</v>
      </c>
      <c r="E32" s="57">
        <f t="shared" si="2"/>
        <v>1750567</v>
      </c>
    </row>
    <row r="33" spans="1:5" ht="15" customHeight="1" x14ac:dyDescent="0.25">
      <c r="A33" s="5" t="s">
        <v>1111</v>
      </c>
      <c r="B33" s="6" t="str">
        <f t="shared" si="1"/>
        <v>Akt_Mafi_UL</v>
      </c>
      <c r="C33" s="55" t="s">
        <v>28</v>
      </c>
      <c r="D33" s="63" t="s">
        <v>1095</v>
      </c>
      <c r="E33" s="57">
        <f t="shared" si="2"/>
        <v>-328742</v>
      </c>
    </row>
    <row r="34" spans="1:5" x14ac:dyDescent="0.25"/>
  </sheetData>
  <sheetProtection password="BF77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19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6" hidden="1" customWidth="1"/>
    <col min="3" max="3" width="5" style="6" customWidth="1"/>
    <col min="4" max="4" width="77.5703125" style="11" customWidth="1"/>
    <col min="5" max="5" width="14.42578125" style="6" customWidth="1"/>
    <col min="6" max="6" width="9.140625" style="6" customWidth="1"/>
    <col min="7" max="16384" width="9.140625" style="6" hidden="1"/>
  </cols>
  <sheetData>
    <row r="1" spans="1:6" x14ac:dyDescent="0.25">
      <c r="C1" s="83" t="s">
        <v>908</v>
      </c>
      <c r="D1" s="83"/>
      <c r="E1" s="54"/>
    </row>
    <row r="2" spans="1:6" x14ac:dyDescent="0.25">
      <c r="C2" s="54"/>
      <c r="D2" s="61"/>
      <c r="E2" s="54"/>
    </row>
    <row r="3" spans="1:6" x14ac:dyDescent="0.25">
      <c r="C3" s="54"/>
      <c r="D3" s="61"/>
      <c r="E3" s="54"/>
    </row>
    <row r="4" spans="1:6" ht="23.25" x14ac:dyDescent="0.25">
      <c r="C4" s="92" t="s">
        <v>1131</v>
      </c>
      <c r="D4" s="93"/>
      <c r="E4" s="93"/>
    </row>
    <row r="5" spans="1:6" ht="15" customHeight="1" x14ac:dyDescent="0.25">
      <c r="C5" s="87" t="s">
        <v>187</v>
      </c>
      <c r="D5" s="88"/>
      <c r="E5" s="89"/>
    </row>
    <row r="6" spans="1:6" ht="22.5" customHeight="1" x14ac:dyDescent="0.25">
      <c r="B6" s="5" t="s">
        <v>1037</v>
      </c>
      <c r="C6" s="55"/>
      <c r="D6" s="59"/>
      <c r="E6" s="56" t="s">
        <v>975</v>
      </c>
    </row>
    <row r="7" spans="1:6" ht="15" customHeight="1" x14ac:dyDescent="0.25">
      <c r="A7" s="2" t="s">
        <v>1019</v>
      </c>
      <c r="B7" s="6" t="str">
        <f>"FpD_"&amp;$B$6&amp;"_"&amp;A7</f>
        <v>FpD_SDo_ProS</v>
      </c>
      <c r="C7" s="55" t="s">
        <v>5</v>
      </c>
      <c r="D7" s="63" t="s">
        <v>1018</v>
      </c>
      <c r="E7" s="57">
        <f t="shared" ref="E7:E17" si="0">INDEX(LivTpk,3,MATCH($B7,LivTpk_var,0))</f>
        <v>0</v>
      </c>
      <c r="F7" s="14"/>
    </row>
    <row r="8" spans="1:6" ht="15" customHeight="1" x14ac:dyDescent="0.25">
      <c r="A8" s="2" t="s">
        <v>1021</v>
      </c>
      <c r="B8" s="6" t="str">
        <f t="shared" ref="B8:B17" si="1">"FpD_"&amp;$B$6&amp;"_"&amp;A8</f>
        <v>FpD_SDo_ProF</v>
      </c>
      <c r="C8" s="55" t="s">
        <v>6</v>
      </c>
      <c r="D8" s="63" t="s">
        <v>1020</v>
      </c>
      <c r="E8" s="57">
        <f t="shared" si="0"/>
        <v>0</v>
      </c>
    </row>
    <row r="9" spans="1:6" ht="15" customHeight="1" x14ac:dyDescent="0.25">
      <c r="A9" s="2" t="s">
        <v>1023</v>
      </c>
      <c r="B9" s="6" t="str">
        <f t="shared" si="1"/>
        <v>FpD_SDo_Pudg</v>
      </c>
      <c r="C9" s="55" t="s">
        <v>7</v>
      </c>
      <c r="D9" s="63" t="s">
        <v>1022</v>
      </c>
      <c r="E9" s="57">
        <f t="shared" si="0"/>
        <v>-127966</v>
      </c>
    </row>
    <row r="10" spans="1:6" ht="15" customHeight="1" x14ac:dyDescent="0.25">
      <c r="A10" s="2" t="s">
        <v>1025</v>
      </c>
      <c r="B10" s="6" t="str">
        <f t="shared" si="1"/>
        <v>FpD_SDo_Adm</v>
      </c>
      <c r="C10" s="55" t="s">
        <v>8</v>
      </c>
      <c r="D10" s="63" t="s">
        <v>1024</v>
      </c>
      <c r="E10" s="57">
        <f t="shared" si="0"/>
        <v>-133269</v>
      </c>
    </row>
    <row r="11" spans="1:6" ht="15" customHeight="1" x14ac:dyDescent="0.25">
      <c r="A11" s="2" t="s">
        <v>1027</v>
      </c>
      <c r="B11" s="6" t="str">
        <f t="shared" si="1"/>
        <v>FpD_SDo_HL</v>
      </c>
      <c r="C11" s="55" t="s">
        <v>9</v>
      </c>
      <c r="D11" s="63" t="s">
        <v>1026</v>
      </c>
      <c r="E11" s="57">
        <f t="shared" si="0"/>
        <v>-4183</v>
      </c>
    </row>
    <row r="12" spans="1:6" ht="15" customHeight="1" x14ac:dyDescent="0.25">
      <c r="A12" s="2" t="s">
        <v>1029</v>
      </c>
      <c r="B12" s="6" t="str">
        <f t="shared" si="1"/>
        <v>FpD_SDo_Domk</v>
      </c>
      <c r="C12" s="55" t="s">
        <v>10</v>
      </c>
      <c r="D12" s="63" t="s">
        <v>1028</v>
      </c>
      <c r="E12" s="57">
        <f t="shared" si="0"/>
        <v>-4600</v>
      </c>
    </row>
    <row r="13" spans="1:6" ht="15" customHeight="1" x14ac:dyDescent="0.25">
      <c r="A13" s="2" t="s">
        <v>1031</v>
      </c>
      <c r="B13" s="6" t="str">
        <f t="shared" si="1"/>
        <v>FpD_SDo_Ans</v>
      </c>
      <c r="C13" s="55" t="s">
        <v>11</v>
      </c>
      <c r="D13" s="63" t="s">
        <v>1030</v>
      </c>
      <c r="E13" s="57">
        <f t="shared" si="0"/>
        <v>-26982</v>
      </c>
    </row>
    <row r="14" spans="1:6" ht="15" customHeight="1" x14ac:dyDescent="0.25">
      <c r="A14" s="2" t="s">
        <v>386</v>
      </c>
      <c r="B14" s="6" t="str">
        <f t="shared" si="1"/>
        <v>FpD_SDo_Xomk</v>
      </c>
      <c r="C14" s="55" t="s">
        <v>12</v>
      </c>
      <c r="D14" s="63" t="s">
        <v>1032</v>
      </c>
      <c r="E14" s="57">
        <f t="shared" si="0"/>
        <v>-129660</v>
      </c>
    </row>
    <row r="15" spans="1:6" ht="15" customHeight="1" x14ac:dyDescent="0.25">
      <c r="A15" s="2" t="s">
        <v>1033</v>
      </c>
      <c r="B15" s="6" t="str">
        <f t="shared" si="1"/>
        <v>FpD_SDo_ReTv</v>
      </c>
      <c r="C15" s="55" t="s">
        <v>13</v>
      </c>
      <c r="D15" s="63" t="s">
        <v>58</v>
      </c>
      <c r="E15" s="57">
        <f t="shared" si="0"/>
        <v>25847</v>
      </c>
    </row>
    <row r="16" spans="1:6" ht="15" customHeight="1" x14ac:dyDescent="0.25">
      <c r="A16" s="2" t="s">
        <v>1034</v>
      </c>
      <c r="B16" s="6" t="str">
        <f t="shared" si="1"/>
        <v>FpD_SDo_PGGf</v>
      </c>
      <c r="C16" s="55" t="s">
        <v>14</v>
      </c>
      <c r="D16" s="63" t="s">
        <v>93</v>
      </c>
      <c r="E16" s="57">
        <f t="shared" si="0"/>
        <v>0</v>
      </c>
    </row>
    <row r="17" spans="1:5" ht="27.75" customHeight="1" x14ac:dyDescent="0.25">
      <c r="A17" s="2" t="s">
        <v>1036</v>
      </c>
      <c r="B17" s="6" t="str">
        <f t="shared" si="1"/>
        <v>FpD_SDo_Otot</v>
      </c>
      <c r="C17" s="58" t="s">
        <v>15</v>
      </c>
      <c r="D17" s="59" t="s">
        <v>1035</v>
      </c>
      <c r="E17" s="57">
        <f t="shared" si="0"/>
        <v>-400814</v>
      </c>
    </row>
    <row r="18" spans="1:5" x14ac:dyDescent="0.25"/>
    <row r="19" spans="1:5" hidden="1" x14ac:dyDescent="0.25">
      <c r="D19" s="8"/>
    </row>
  </sheetData>
  <sheetProtection password="BF77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27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6" hidden="1" customWidth="1"/>
    <col min="3" max="3" width="5" style="6" customWidth="1"/>
    <col min="4" max="4" width="77.5703125" style="11" customWidth="1"/>
    <col min="5" max="5" width="15.5703125" style="6" customWidth="1"/>
    <col min="6" max="6" width="9.140625" style="6" customWidth="1"/>
    <col min="7" max="16384" width="9.140625" style="6" hidden="1"/>
  </cols>
  <sheetData>
    <row r="1" spans="1:5" x14ac:dyDescent="0.25">
      <c r="C1" s="83" t="s">
        <v>908</v>
      </c>
      <c r="D1" s="83"/>
      <c r="E1" s="54"/>
    </row>
    <row r="2" spans="1:5" x14ac:dyDescent="0.25">
      <c r="C2" s="54"/>
      <c r="D2" s="61"/>
      <c r="E2" s="54"/>
    </row>
    <row r="3" spans="1:5" x14ac:dyDescent="0.25">
      <c r="C3" s="54"/>
      <c r="D3" s="61"/>
      <c r="E3" s="54"/>
    </row>
    <row r="4" spans="1:5" ht="25.5" customHeight="1" x14ac:dyDescent="0.25">
      <c r="C4" s="92" t="s">
        <v>1129</v>
      </c>
      <c r="D4" s="93"/>
      <c r="E4" s="93"/>
    </row>
    <row r="5" spans="1:5" ht="15.75" customHeight="1" x14ac:dyDescent="0.25">
      <c r="C5" s="87" t="s">
        <v>1038</v>
      </c>
      <c r="D5" s="88"/>
      <c r="E5" s="89"/>
    </row>
    <row r="6" spans="1:5" ht="22.5" customHeight="1" x14ac:dyDescent="0.25">
      <c r="C6" s="55"/>
      <c r="D6" s="59"/>
      <c r="E6" s="56" t="s">
        <v>975</v>
      </c>
    </row>
    <row r="7" spans="1:5" ht="15" customHeight="1" x14ac:dyDescent="0.25">
      <c r="B7" s="5" t="s">
        <v>1068</v>
      </c>
      <c r="C7" s="55"/>
      <c r="D7" s="59" t="s">
        <v>1039</v>
      </c>
      <c r="E7" s="56"/>
    </row>
    <row r="8" spans="1:5" ht="15" customHeight="1" x14ac:dyDescent="0.25">
      <c r="A8" s="2" t="s">
        <v>1041</v>
      </c>
      <c r="B8" s="6" t="str">
        <f>"PR_"&amp;$B$7&amp;"_"&amp;A8</f>
        <v>PR_PeRe_GAH</v>
      </c>
      <c r="C8" s="55" t="s">
        <v>5</v>
      </c>
      <c r="D8" s="63" t="s">
        <v>1040</v>
      </c>
      <c r="E8" s="57">
        <f>INDEX(LivTpk,3,MATCH($B8,LivTpk_var,0))</f>
        <v>263</v>
      </c>
    </row>
    <row r="9" spans="1:5" ht="15" customHeight="1" x14ac:dyDescent="0.25">
      <c r="A9" s="9"/>
      <c r="C9" s="55"/>
      <c r="D9" s="63"/>
      <c r="E9" s="63"/>
    </row>
    <row r="10" spans="1:5" ht="15" customHeight="1" x14ac:dyDescent="0.25">
      <c r="A10" s="9"/>
      <c r="C10" s="55"/>
      <c r="D10" s="59" t="s">
        <v>1042</v>
      </c>
      <c r="E10" s="63"/>
    </row>
    <row r="11" spans="1:5" ht="15" customHeight="1" x14ac:dyDescent="0.25">
      <c r="A11" s="2" t="s">
        <v>1044</v>
      </c>
      <c r="B11" s="6" t="str">
        <f t="shared" ref="B11:B15" si="0">"PR_"&amp;$B$7&amp;"_"&amp;A11</f>
        <v>PR_PeRe_Lon</v>
      </c>
      <c r="C11" s="55" t="s">
        <v>6</v>
      </c>
      <c r="D11" s="63" t="s">
        <v>1043</v>
      </c>
      <c r="E11" s="57">
        <f>INDEX(LivTpk,3,MATCH($B11,LivTpk_var,0))</f>
        <v>222533</v>
      </c>
    </row>
    <row r="12" spans="1:5" ht="15" customHeight="1" x14ac:dyDescent="0.25">
      <c r="A12" s="2" t="s">
        <v>1046</v>
      </c>
      <c r="B12" s="6" t="str">
        <f t="shared" si="0"/>
        <v>PR_PeRe_Pen</v>
      </c>
      <c r="C12" s="55" t="s">
        <v>7</v>
      </c>
      <c r="D12" s="63" t="s">
        <v>1045</v>
      </c>
      <c r="E12" s="57">
        <f>INDEX(LivTpk,3,MATCH($B12,LivTpk_var,0))</f>
        <v>27197</v>
      </c>
    </row>
    <row r="13" spans="1:5" ht="15" customHeight="1" x14ac:dyDescent="0.25">
      <c r="A13" s="2" t="s">
        <v>1048</v>
      </c>
      <c r="B13" s="6" t="str">
        <f t="shared" si="0"/>
        <v>PR_PeRe_SoSi</v>
      </c>
      <c r="C13" s="55" t="s">
        <v>8</v>
      </c>
      <c r="D13" s="63" t="s">
        <v>1047</v>
      </c>
      <c r="E13" s="57">
        <f>INDEX(LivTpk,3,MATCH($B13,LivTpk_var,0))</f>
        <v>2319</v>
      </c>
    </row>
    <row r="14" spans="1:5" ht="15" customHeight="1" x14ac:dyDescent="0.25">
      <c r="A14" s="2" t="s">
        <v>1050</v>
      </c>
      <c r="B14" s="6" t="str">
        <f t="shared" si="0"/>
        <v>PR_PeRe_Afg</v>
      </c>
      <c r="C14" s="55" t="s">
        <v>9</v>
      </c>
      <c r="D14" s="63" t="s">
        <v>1049</v>
      </c>
      <c r="E14" s="57">
        <f>INDEX(LivTpk,3,MATCH($B14,LivTpk_var,0))</f>
        <v>39290</v>
      </c>
    </row>
    <row r="15" spans="1:5" ht="15" customHeight="1" x14ac:dyDescent="0.25">
      <c r="A15" s="2" t="s">
        <v>1052</v>
      </c>
      <c r="B15" s="6" t="str">
        <f t="shared" si="0"/>
        <v>PR_PeRe_PuTot</v>
      </c>
      <c r="C15" s="58" t="s">
        <v>10</v>
      </c>
      <c r="D15" s="59" t="s">
        <v>1051</v>
      </c>
      <c r="E15" s="57">
        <f>INDEX(LivTpk,3,MATCH($B15,LivTpk_var,0))</f>
        <v>291340</v>
      </c>
    </row>
    <row r="16" spans="1:5" ht="15" customHeight="1" x14ac:dyDescent="0.25">
      <c r="A16" s="9"/>
      <c r="C16" s="55"/>
      <c r="D16" s="59" t="s">
        <v>1053</v>
      </c>
      <c r="E16" s="63"/>
    </row>
    <row r="17" spans="1:5" ht="15" customHeight="1" x14ac:dyDescent="0.25">
      <c r="A17" s="2" t="s">
        <v>1055</v>
      </c>
      <c r="B17" s="6" t="str">
        <f>"PR_"&amp;$B$7&amp;"_"&amp;A17</f>
        <v>PR_PeRe_Rep</v>
      </c>
      <c r="C17" s="55" t="s">
        <v>11</v>
      </c>
      <c r="D17" s="63" t="s">
        <v>1054</v>
      </c>
      <c r="E17" s="57">
        <f>INDEX(LivTpk,3,MATCH($B17,LivTpk_var,0))</f>
        <v>0</v>
      </c>
    </row>
    <row r="18" spans="1:5" ht="15" customHeight="1" x14ac:dyDescent="0.25">
      <c r="A18" s="2" t="s">
        <v>1057</v>
      </c>
      <c r="B18" s="6" t="str">
        <f>"PR_"&amp;$B$7&amp;"_"&amp;A18</f>
        <v>PR_PeRe_Bes</v>
      </c>
      <c r="C18" s="55" t="s">
        <v>12</v>
      </c>
      <c r="D18" s="63" t="s">
        <v>1056</v>
      </c>
      <c r="E18" s="57">
        <f>INDEX(LivTpk,3,MATCH($B18,LivTpk_var,0))</f>
        <v>7765</v>
      </c>
    </row>
    <row r="19" spans="1:5" ht="15" customHeight="1" x14ac:dyDescent="0.25">
      <c r="A19" s="2" t="s">
        <v>1059</v>
      </c>
      <c r="B19" s="6" t="str">
        <f>"PR_"&amp;$B$7&amp;"_"&amp;A19</f>
        <v>PR_PeRe_Dir</v>
      </c>
      <c r="C19" s="55" t="s">
        <v>13</v>
      </c>
      <c r="D19" s="63" t="s">
        <v>1058</v>
      </c>
      <c r="E19" s="57">
        <f>INDEX(LivTpk,3,MATCH($B19,LivTpk_var,0))</f>
        <v>15181</v>
      </c>
    </row>
    <row r="20" spans="1:5" ht="15" customHeight="1" x14ac:dyDescent="0.25">
      <c r="A20" s="9"/>
      <c r="C20" s="55"/>
      <c r="D20" s="59" t="s">
        <v>1060</v>
      </c>
      <c r="E20" s="63"/>
    </row>
    <row r="21" spans="1:5" ht="15" customHeight="1" x14ac:dyDescent="0.25">
      <c r="A21" s="2" t="s">
        <v>1062</v>
      </c>
      <c r="B21" s="6" t="str">
        <f>"PR_"&amp;$B$7&amp;"_"&amp;A21</f>
        <v>PR_PeRe_TaBes</v>
      </c>
      <c r="C21" s="55" t="s">
        <v>14</v>
      </c>
      <c r="D21" s="63" t="s">
        <v>1061</v>
      </c>
      <c r="E21" s="57">
        <f>INDEX(LivTpk,3,MATCH($B21,LivTpk_var,0))</f>
        <v>208</v>
      </c>
    </row>
    <row r="22" spans="1:5" ht="15" customHeight="1" x14ac:dyDescent="0.25">
      <c r="A22" s="9"/>
      <c r="C22" s="55"/>
      <c r="D22" s="63"/>
      <c r="E22" s="63"/>
    </row>
    <row r="23" spans="1:5" ht="15" customHeight="1" x14ac:dyDescent="0.25">
      <c r="A23" s="9"/>
      <c r="C23" s="55"/>
      <c r="D23" s="59" t="s">
        <v>1063</v>
      </c>
      <c r="E23" s="63"/>
    </row>
    <row r="24" spans="1:5" ht="28.5" customHeight="1" x14ac:dyDescent="0.25">
      <c r="A24" s="2" t="s">
        <v>1065</v>
      </c>
      <c r="B24" s="6" t="str">
        <f>"PR_"&amp;$B$7&amp;"_"&amp;A24</f>
        <v>PR_PeRe_RhTot</v>
      </c>
      <c r="C24" s="58" t="s">
        <v>21</v>
      </c>
      <c r="D24" s="59" t="s">
        <v>1064</v>
      </c>
      <c r="E24" s="57">
        <f>INDEX(LivTpk,3,MATCH($B24,LivTpk_var,0))</f>
        <v>6973</v>
      </c>
    </row>
    <row r="25" spans="1:5" ht="15" customHeight="1" x14ac:dyDescent="0.25">
      <c r="A25" s="2" t="s">
        <v>1067</v>
      </c>
      <c r="B25" s="6" t="str">
        <f>"PR_"&amp;$B$7&amp;"_"&amp;A25</f>
        <v>PR_PeRe_XyTot</v>
      </c>
      <c r="C25" s="58" t="s">
        <v>22</v>
      </c>
      <c r="D25" s="59" t="s">
        <v>1066</v>
      </c>
      <c r="E25" s="57">
        <f>INDEX(LivTpk,3,MATCH($B25,LivTpk_var,0))</f>
        <v>2661</v>
      </c>
    </row>
    <row r="26" spans="1:5" x14ac:dyDescent="0.25"/>
    <row r="27" spans="1:5" hidden="1" x14ac:dyDescent="0.25">
      <c r="D27" s="8"/>
    </row>
  </sheetData>
  <sheetProtection password="BF77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&amp;C&amp;G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L20"/>
  <sheetViews>
    <sheetView showGridLines="0" topLeftCell="B1" zoomScaleNormal="100" workbookViewId="0">
      <selection activeCell="B1" sqref="B1:C1"/>
    </sheetView>
  </sheetViews>
  <sheetFormatPr defaultColWidth="0" defaultRowHeight="15" zeroHeight="1" x14ac:dyDescent="0.25"/>
  <cols>
    <col min="1" max="1" width="0" style="6" hidden="1" customWidth="1"/>
    <col min="2" max="2" width="5.140625" style="6" customWidth="1"/>
    <col min="3" max="3" width="42" style="11" customWidth="1"/>
    <col min="4" max="11" width="19.85546875" style="6" customWidth="1"/>
    <col min="12" max="12" width="9.140625" style="6" customWidth="1"/>
    <col min="13" max="16384" width="9.140625" style="6" hidden="1"/>
  </cols>
  <sheetData>
    <row r="1" spans="1:11" x14ac:dyDescent="0.25">
      <c r="B1" s="83" t="s">
        <v>908</v>
      </c>
      <c r="C1" s="83"/>
      <c r="D1" s="54"/>
      <c r="E1" s="54"/>
      <c r="F1" s="54"/>
      <c r="G1" s="54"/>
      <c r="H1" s="54"/>
      <c r="I1" s="54"/>
      <c r="J1" s="54"/>
      <c r="K1" s="54"/>
    </row>
    <row r="2" spans="1:11" x14ac:dyDescent="0.25">
      <c r="B2" s="54"/>
      <c r="C2" s="61"/>
      <c r="D2" s="54"/>
      <c r="E2" s="54"/>
      <c r="F2" s="54"/>
      <c r="G2" s="54"/>
      <c r="H2" s="54"/>
      <c r="I2" s="54"/>
      <c r="J2" s="54"/>
      <c r="K2" s="54"/>
    </row>
    <row r="3" spans="1:11" x14ac:dyDescent="0.25">
      <c r="B3" s="54"/>
      <c r="C3" s="61"/>
      <c r="D3" s="54"/>
      <c r="E3" s="54"/>
      <c r="F3" s="54"/>
      <c r="G3" s="54"/>
      <c r="H3" s="54"/>
      <c r="I3" s="54"/>
      <c r="J3" s="54"/>
      <c r="K3" s="54"/>
    </row>
    <row r="4" spans="1:11" ht="23.25" x14ac:dyDescent="0.25">
      <c r="B4" s="90" t="s">
        <v>1130</v>
      </c>
      <c r="C4" s="91"/>
      <c r="D4" s="91"/>
      <c r="E4" s="91"/>
      <c r="F4" s="91"/>
      <c r="G4" s="66"/>
      <c r="H4" s="66"/>
      <c r="I4" s="66"/>
      <c r="J4" s="66"/>
      <c r="K4" s="66"/>
    </row>
    <row r="5" spans="1:11" ht="15" customHeight="1" x14ac:dyDescent="0.25">
      <c r="B5" s="87" t="s">
        <v>911</v>
      </c>
      <c r="C5" s="88"/>
      <c r="D5" s="88"/>
      <c r="E5" s="88"/>
      <c r="F5" s="88"/>
      <c r="G5" s="66"/>
      <c r="H5" s="66"/>
      <c r="I5" s="66"/>
      <c r="J5" s="66"/>
      <c r="K5" s="66"/>
    </row>
    <row r="6" spans="1:11" ht="66" customHeight="1" x14ac:dyDescent="0.25">
      <c r="B6" s="55"/>
      <c r="C6" s="59"/>
      <c r="D6" s="56" t="s">
        <v>912</v>
      </c>
      <c r="E6" s="56" t="s">
        <v>913</v>
      </c>
      <c r="F6" s="56" t="s">
        <v>914</v>
      </c>
      <c r="G6" s="56" t="s">
        <v>936</v>
      </c>
      <c r="H6" s="56" t="s">
        <v>937</v>
      </c>
      <c r="I6" s="56" t="s">
        <v>938</v>
      </c>
      <c r="J6" s="56" t="s">
        <v>939</v>
      </c>
      <c r="K6" s="56" t="s">
        <v>1123</v>
      </c>
    </row>
    <row r="7" spans="1:11" ht="16.5" customHeight="1" x14ac:dyDescent="0.25">
      <c r="B7" s="55"/>
      <c r="C7" s="59" t="s">
        <v>915</v>
      </c>
      <c r="D7" s="63"/>
      <c r="E7" s="63"/>
      <c r="F7" s="63"/>
      <c r="G7" s="56"/>
      <c r="H7" s="56"/>
      <c r="I7" s="56"/>
      <c r="J7" s="56"/>
      <c r="K7" s="56"/>
    </row>
    <row r="8" spans="1:11" x14ac:dyDescent="0.25">
      <c r="A8" s="5" t="s">
        <v>920</v>
      </c>
      <c r="B8" s="55" t="s">
        <v>5</v>
      </c>
      <c r="C8" s="63" t="s">
        <v>916</v>
      </c>
      <c r="D8" s="57">
        <f t="shared" ref="D8:I10" si="0">INDEX(LivTpk,3,MATCH(D$19&amp;"_"&amp;$A8&amp;"_"&amp;D$20,LivTpk_var,0))</f>
        <v>1178130</v>
      </c>
      <c r="E8" s="57">
        <f t="shared" si="0"/>
        <v>23654057</v>
      </c>
      <c r="F8" s="57">
        <f t="shared" si="0"/>
        <v>712004</v>
      </c>
      <c r="G8" s="57">
        <f t="shared" si="0"/>
        <v>25544191</v>
      </c>
      <c r="H8" s="57">
        <f t="shared" si="0"/>
        <v>25448537</v>
      </c>
      <c r="I8" s="57">
        <f t="shared" si="0"/>
        <v>95654</v>
      </c>
      <c r="J8" s="59"/>
      <c r="K8" s="59"/>
    </row>
    <row r="9" spans="1:11" x14ac:dyDescent="0.25">
      <c r="A9" s="5" t="s">
        <v>922</v>
      </c>
      <c r="B9" s="55" t="s">
        <v>6</v>
      </c>
      <c r="C9" s="63" t="s">
        <v>921</v>
      </c>
      <c r="D9" s="57">
        <f t="shared" si="0"/>
        <v>276210</v>
      </c>
      <c r="E9" s="57">
        <f t="shared" si="0"/>
        <v>2942074</v>
      </c>
      <c r="F9" s="57">
        <f t="shared" si="0"/>
        <v>0</v>
      </c>
      <c r="G9" s="57">
        <f t="shared" si="0"/>
        <v>3218284</v>
      </c>
      <c r="H9" s="57">
        <f t="shared" si="0"/>
        <v>2867384</v>
      </c>
      <c r="I9" s="57">
        <f t="shared" si="0"/>
        <v>350900</v>
      </c>
      <c r="J9" s="59"/>
      <c r="K9" s="59"/>
    </row>
    <row r="10" spans="1:11" x14ac:dyDescent="0.25">
      <c r="A10" s="5" t="s">
        <v>924</v>
      </c>
      <c r="B10" s="58" t="s">
        <v>7</v>
      </c>
      <c r="C10" s="59" t="s">
        <v>923</v>
      </c>
      <c r="D10" s="57">
        <f t="shared" si="0"/>
        <v>1454339</v>
      </c>
      <c r="E10" s="57">
        <f t="shared" si="0"/>
        <v>26596133</v>
      </c>
      <c r="F10" s="57">
        <f t="shared" si="0"/>
        <v>712004</v>
      </c>
      <c r="G10" s="57">
        <f t="shared" si="0"/>
        <v>28762476</v>
      </c>
      <c r="H10" s="57">
        <f t="shared" si="0"/>
        <v>28315922</v>
      </c>
      <c r="I10" s="57">
        <f t="shared" si="0"/>
        <v>446554</v>
      </c>
      <c r="J10" s="57">
        <f>INDEX(LivTpk,3,MATCH(J$19&amp;"_"&amp;$A10&amp;"_"&amp;J$20,LivTpk_var,0))</f>
        <v>0</v>
      </c>
      <c r="K10" s="57">
        <f>INDEX(LivTpk,3,MATCH(K$19&amp;"_"&amp;$A10&amp;"_"&amp;K$20,LivTpk_var,0))</f>
        <v>28762476</v>
      </c>
    </row>
    <row r="11" spans="1:11" x14ac:dyDescent="0.25">
      <c r="A11" s="5"/>
      <c r="B11" s="55"/>
      <c r="C11" s="59" t="s">
        <v>925</v>
      </c>
      <c r="D11" s="59"/>
      <c r="E11" s="59"/>
      <c r="F11" s="59"/>
      <c r="G11" s="59"/>
      <c r="H11" s="59"/>
      <c r="I11" s="59"/>
      <c r="J11" s="59"/>
      <c r="K11" s="59"/>
    </row>
    <row r="12" spans="1:11" ht="15" customHeight="1" x14ac:dyDescent="0.25">
      <c r="A12" s="5" t="s">
        <v>927</v>
      </c>
      <c r="B12" s="55" t="s">
        <v>8</v>
      </c>
      <c r="C12" s="63" t="s">
        <v>926</v>
      </c>
      <c r="D12" s="57">
        <f t="shared" ref="D12:I16" si="1">INDEX(LivTpk,3,MATCH(D$19&amp;"_"&amp;$A12&amp;"_"&amp;D$20,LivTpk_var,0))</f>
        <v>1314640</v>
      </c>
      <c r="E12" s="57">
        <f t="shared" si="1"/>
        <v>21471278</v>
      </c>
      <c r="F12" s="57">
        <f t="shared" si="1"/>
        <v>0</v>
      </c>
      <c r="G12" s="57">
        <f t="shared" si="1"/>
        <v>22785918</v>
      </c>
      <c r="H12" s="57">
        <f t="shared" si="1"/>
        <v>22785918</v>
      </c>
      <c r="I12" s="57">
        <f t="shared" si="1"/>
        <v>0</v>
      </c>
      <c r="J12" s="59"/>
      <c r="K12" s="59"/>
    </row>
    <row r="13" spans="1:11" ht="15" customHeight="1" x14ac:dyDescent="0.25">
      <c r="A13" s="5" t="s">
        <v>929</v>
      </c>
      <c r="B13" s="55" t="s">
        <v>9</v>
      </c>
      <c r="C13" s="63" t="s">
        <v>928</v>
      </c>
      <c r="D13" s="57">
        <f t="shared" si="1"/>
        <v>1</v>
      </c>
      <c r="E13" s="57">
        <f t="shared" si="1"/>
        <v>383179</v>
      </c>
      <c r="F13" s="57">
        <f t="shared" si="1"/>
        <v>353498</v>
      </c>
      <c r="G13" s="57">
        <f t="shared" si="1"/>
        <v>736678</v>
      </c>
      <c r="H13" s="57">
        <f t="shared" si="1"/>
        <v>735994</v>
      </c>
      <c r="I13" s="57">
        <f t="shared" si="1"/>
        <v>684</v>
      </c>
      <c r="J13" s="59"/>
      <c r="K13" s="59"/>
    </row>
    <row r="14" spans="1:11" ht="25.5" x14ac:dyDescent="0.25">
      <c r="A14" s="5" t="s">
        <v>931</v>
      </c>
      <c r="B14" s="55" t="s">
        <v>10</v>
      </c>
      <c r="C14" s="63" t="s">
        <v>930</v>
      </c>
      <c r="D14" s="57">
        <f t="shared" si="1"/>
        <v>0</v>
      </c>
      <c r="E14" s="57">
        <f t="shared" si="1"/>
        <v>242</v>
      </c>
      <c r="F14" s="57">
        <f t="shared" si="1"/>
        <v>0</v>
      </c>
      <c r="G14" s="57">
        <f t="shared" si="1"/>
        <v>242</v>
      </c>
      <c r="H14" s="57">
        <f t="shared" si="1"/>
        <v>242</v>
      </c>
      <c r="I14" s="57">
        <f t="shared" si="1"/>
        <v>0</v>
      </c>
      <c r="J14" s="59"/>
      <c r="K14" s="59"/>
    </row>
    <row r="15" spans="1:11" ht="25.5" x14ac:dyDescent="0.25">
      <c r="A15" s="5" t="s">
        <v>933</v>
      </c>
      <c r="B15" s="55" t="s">
        <v>11</v>
      </c>
      <c r="C15" s="63" t="s">
        <v>932</v>
      </c>
      <c r="D15" s="57">
        <f t="shared" si="1"/>
        <v>139698</v>
      </c>
      <c r="E15" s="57">
        <f t="shared" si="1"/>
        <v>4741433</v>
      </c>
      <c r="F15" s="57">
        <f t="shared" si="1"/>
        <v>358506</v>
      </c>
      <c r="G15" s="57">
        <f t="shared" si="1"/>
        <v>5239637</v>
      </c>
      <c r="H15" s="57">
        <f t="shared" si="1"/>
        <v>4793318</v>
      </c>
      <c r="I15" s="57">
        <f t="shared" si="1"/>
        <v>446319</v>
      </c>
      <c r="J15" s="59"/>
      <c r="K15" s="59"/>
    </row>
    <row r="16" spans="1:11" x14ac:dyDescent="0.25">
      <c r="A16" s="5" t="s">
        <v>935</v>
      </c>
      <c r="B16" s="55" t="s">
        <v>12</v>
      </c>
      <c r="C16" s="63" t="s">
        <v>934</v>
      </c>
      <c r="D16" s="57">
        <f t="shared" si="1"/>
        <v>71850</v>
      </c>
      <c r="E16" s="57">
        <f t="shared" si="1"/>
        <v>793114</v>
      </c>
      <c r="F16" s="57">
        <f t="shared" si="1"/>
        <v>272223</v>
      </c>
      <c r="G16" s="57">
        <f t="shared" si="1"/>
        <v>1137187</v>
      </c>
      <c r="H16" s="57">
        <f t="shared" si="1"/>
        <v>1112180</v>
      </c>
      <c r="I16" s="57">
        <f t="shared" si="1"/>
        <v>25007</v>
      </c>
      <c r="J16" s="59"/>
      <c r="K16" s="59"/>
    </row>
    <row r="17" spans="3:11" x14ac:dyDescent="0.25"/>
    <row r="18" spans="3:11" hidden="1" x14ac:dyDescent="0.25">
      <c r="D18" s="11"/>
    </row>
    <row r="19" spans="3:11" hidden="1" x14ac:dyDescent="0.25">
      <c r="C19" s="11" t="s">
        <v>1120</v>
      </c>
      <c r="D19" s="15" t="s">
        <v>1121</v>
      </c>
      <c r="E19" s="15" t="s">
        <v>1121</v>
      </c>
      <c r="F19" s="15" t="s">
        <v>1121</v>
      </c>
      <c r="G19" s="15" t="s">
        <v>1122</v>
      </c>
      <c r="H19" s="15" t="s">
        <v>1122</v>
      </c>
      <c r="I19" s="15" t="s">
        <v>1122</v>
      </c>
      <c r="J19" s="15" t="s">
        <v>1122</v>
      </c>
      <c r="K19" s="15" t="s">
        <v>1122</v>
      </c>
    </row>
    <row r="20" spans="3:11" hidden="1" x14ac:dyDescent="0.25">
      <c r="C20" s="11" t="s">
        <v>1119</v>
      </c>
      <c r="D20" s="10" t="s">
        <v>917</v>
      </c>
      <c r="E20" s="10" t="s">
        <v>918</v>
      </c>
      <c r="F20" s="10" t="s">
        <v>919</v>
      </c>
      <c r="G20" s="10" t="s">
        <v>940</v>
      </c>
      <c r="H20" s="10" t="s">
        <v>941</v>
      </c>
      <c r="I20" s="10" t="s">
        <v>942</v>
      </c>
      <c r="J20" s="10" t="s">
        <v>943</v>
      </c>
      <c r="K20" s="10" t="s">
        <v>944</v>
      </c>
    </row>
  </sheetData>
  <sheetProtection password="BF77" sheet="1" objects="1" scenarios="1"/>
  <mergeCells count="3">
    <mergeCell ref="B4:F4"/>
    <mergeCell ref="B5:F5"/>
    <mergeCell ref="B1:C1"/>
  </mergeCells>
  <hyperlinks>
    <hyperlink ref="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2"/>
  <sheetViews>
    <sheetView workbookViewId="0">
      <selection activeCell="C8" sqref="C8"/>
    </sheetView>
  </sheetViews>
  <sheetFormatPr defaultColWidth="8.7109375" defaultRowHeight="15" x14ac:dyDescent="0.25"/>
  <cols>
    <col min="1" max="1" width="7.140625" style="52" bestFit="1" customWidth="1"/>
    <col min="2" max="2" width="7.5703125" style="52" bestFit="1" customWidth="1"/>
    <col min="3" max="4" width="19.42578125" style="52" bestFit="1" customWidth="1"/>
    <col min="5" max="5" width="17.42578125" style="52" bestFit="1" customWidth="1"/>
    <col min="6" max="7" width="19.42578125" style="52" bestFit="1" customWidth="1"/>
    <col min="8" max="8" width="20" style="52" bestFit="1" customWidth="1"/>
    <col min="9" max="9" width="17.140625" style="52" bestFit="1" customWidth="1"/>
    <col min="10" max="10" width="20" style="52" bestFit="1" customWidth="1"/>
    <col min="11" max="11" width="18.42578125" style="52" bestFit="1" customWidth="1"/>
    <col min="12" max="12" width="19.140625" style="52" bestFit="1" customWidth="1"/>
    <col min="13" max="14" width="19.85546875" style="52" bestFit="1" customWidth="1"/>
    <col min="15" max="17" width="19.42578125" style="52" bestFit="1" customWidth="1"/>
    <col min="18" max="18" width="16.5703125" style="52" bestFit="1" customWidth="1"/>
    <col min="19" max="19" width="17.5703125" style="52" bestFit="1" customWidth="1"/>
    <col min="20" max="20" width="17.140625" style="52" bestFit="1" customWidth="1"/>
    <col min="21" max="23" width="18.42578125" style="52" bestFit="1" customWidth="1"/>
    <col min="24" max="24" width="16.5703125" style="52" bestFit="1" customWidth="1"/>
    <col min="25" max="25" width="15.5703125" style="52" bestFit="1" customWidth="1"/>
    <col min="26" max="27" width="17.5703125" style="52" bestFit="1" customWidth="1"/>
    <col min="28" max="28" width="16.5703125" style="52" bestFit="1" customWidth="1"/>
    <col min="29" max="29" width="17.140625" style="52" bestFit="1" customWidth="1"/>
    <col min="30" max="30" width="17.42578125" style="52" bestFit="1" customWidth="1"/>
    <col min="31" max="31" width="14.5703125" style="52" bestFit="1" customWidth="1"/>
    <col min="32" max="32" width="15.85546875" style="52" bestFit="1" customWidth="1"/>
    <col min="33" max="33" width="17.42578125" style="52" bestFit="1" customWidth="1"/>
    <col min="34" max="34" width="13.5703125" style="52" bestFit="1" customWidth="1"/>
    <col min="35" max="36" width="15.42578125" style="52" bestFit="1" customWidth="1"/>
    <col min="37" max="37" width="15.5703125" style="52" bestFit="1" customWidth="1"/>
    <col min="38" max="38" width="16.5703125" style="52" bestFit="1" customWidth="1"/>
    <col min="39" max="39" width="16.42578125" style="52" bestFit="1" customWidth="1"/>
    <col min="40" max="42" width="20.42578125" style="52" bestFit="1" customWidth="1"/>
    <col min="43" max="43" width="20.140625" style="52" bestFit="1" customWidth="1"/>
    <col min="44" max="44" width="17.42578125" style="52" bestFit="1" customWidth="1"/>
    <col min="45" max="49" width="17.5703125" style="52" bestFit="1" customWidth="1"/>
    <col min="50" max="50" width="20.140625" style="52" bestFit="1" customWidth="1"/>
    <col min="51" max="51" width="20" style="52" bestFit="1" customWidth="1"/>
    <col min="52" max="52" width="20.42578125" style="52" bestFit="1" customWidth="1"/>
    <col min="53" max="53" width="19.140625" style="52" bestFit="1" customWidth="1"/>
    <col min="54" max="55" width="20.140625" style="52" bestFit="1" customWidth="1"/>
    <col min="56" max="58" width="20.42578125" style="52" bestFit="1" customWidth="1"/>
    <col min="59" max="59" width="17.5703125" style="52" bestFit="1" customWidth="1"/>
    <col min="60" max="61" width="20.42578125" style="52" bestFit="1" customWidth="1"/>
    <col min="62" max="62" width="20" style="52" bestFit="1" customWidth="1"/>
    <col min="63" max="63" width="20.42578125" style="52" bestFit="1" customWidth="1"/>
    <col min="64" max="64" width="20.140625" style="52" bestFit="1" customWidth="1"/>
    <col min="65" max="65" width="20" style="52" bestFit="1" customWidth="1"/>
    <col min="66" max="67" width="16.5703125" style="52" bestFit="1" customWidth="1"/>
    <col min="68" max="68" width="13.140625" style="52" bestFit="1" customWidth="1"/>
    <col min="69" max="69" width="19.140625" style="52" bestFit="1" customWidth="1"/>
    <col min="70" max="71" width="19.42578125" style="52" bestFit="1" customWidth="1"/>
    <col min="72" max="72" width="17.5703125" style="52" bestFit="1" customWidth="1"/>
    <col min="73" max="73" width="19.42578125" style="52" bestFit="1" customWidth="1"/>
    <col min="74" max="74" width="19.140625" style="52" bestFit="1" customWidth="1"/>
    <col min="75" max="75" width="20.140625" style="52" bestFit="1" customWidth="1"/>
    <col min="76" max="76" width="20" style="52" bestFit="1" customWidth="1"/>
    <col min="77" max="77" width="19.140625" style="52" bestFit="1" customWidth="1"/>
    <col min="78" max="78" width="19" style="52" bestFit="1" customWidth="1"/>
    <col min="79" max="79" width="19.42578125" style="52" bestFit="1" customWidth="1"/>
    <col min="80" max="80" width="19.140625" style="52" bestFit="1" customWidth="1"/>
    <col min="81" max="81" width="19" style="52" bestFit="1" customWidth="1"/>
    <col min="82" max="82" width="16.5703125" style="52" bestFit="1" customWidth="1"/>
    <col min="83" max="83" width="17.5703125" style="52" bestFit="1" customWidth="1"/>
    <col min="84" max="84" width="16.5703125" style="52" bestFit="1" customWidth="1"/>
    <col min="85" max="85" width="19.42578125" style="52" bestFit="1" customWidth="1"/>
    <col min="86" max="87" width="16.42578125" style="52" bestFit="1" customWidth="1"/>
    <col min="88" max="88" width="19.42578125" style="52" bestFit="1" customWidth="1"/>
    <col min="89" max="90" width="17.5703125" style="52" bestFit="1" customWidth="1"/>
    <col min="91" max="91" width="14.42578125" style="52" bestFit="1" customWidth="1"/>
    <col min="92" max="92" width="17.42578125" style="52" bestFit="1" customWidth="1"/>
    <col min="93" max="93" width="19.42578125" style="52" bestFit="1" customWidth="1"/>
    <col min="94" max="94" width="17.5703125" style="52" bestFit="1" customWidth="1"/>
    <col min="95" max="95" width="14.85546875" style="52" bestFit="1" customWidth="1"/>
    <col min="96" max="96" width="19.140625" style="52" bestFit="1" customWidth="1"/>
    <col min="97" max="97" width="16.5703125" style="52" bestFit="1" customWidth="1"/>
    <col min="98" max="98" width="15.85546875" style="52" bestFit="1" customWidth="1"/>
    <col min="99" max="99" width="14.42578125" style="52" bestFit="1" customWidth="1"/>
    <col min="100" max="100" width="14.140625" style="52" bestFit="1" customWidth="1"/>
    <col min="101" max="101" width="15.140625" style="52" bestFit="1" customWidth="1"/>
    <col min="102" max="102" width="12.85546875" style="52" bestFit="1" customWidth="1"/>
    <col min="103" max="103" width="15.42578125" style="52" bestFit="1" customWidth="1"/>
    <col min="104" max="105" width="16.42578125" style="52" bestFit="1" customWidth="1"/>
    <col min="106" max="106" width="16.85546875" style="52" bestFit="1" customWidth="1"/>
    <col min="107" max="107" width="14.85546875" style="52" bestFit="1" customWidth="1"/>
    <col min="108" max="108" width="15.5703125" style="52" bestFit="1" customWidth="1"/>
    <col min="109" max="109" width="15.140625" style="52" bestFit="1" customWidth="1"/>
    <col min="110" max="110" width="15" style="52" bestFit="1" customWidth="1"/>
    <col min="111" max="111" width="15.5703125" style="52" bestFit="1" customWidth="1"/>
    <col min="112" max="112" width="16.85546875" style="52" bestFit="1" customWidth="1"/>
    <col min="113" max="113" width="15.140625" style="52" bestFit="1" customWidth="1"/>
    <col min="114" max="115" width="15.5703125" style="52" bestFit="1" customWidth="1"/>
    <col min="116" max="116" width="16.5703125" style="52" bestFit="1" customWidth="1"/>
    <col min="117" max="120" width="20.42578125" style="52" bestFit="1" customWidth="1"/>
    <col min="121" max="121" width="19.42578125" style="52" bestFit="1" customWidth="1"/>
    <col min="122" max="122" width="17.5703125" style="52" bestFit="1" customWidth="1"/>
    <col min="123" max="124" width="19.140625" style="52" bestFit="1" customWidth="1"/>
    <col min="125" max="125" width="17.5703125" style="52" bestFit="1" customWidth="1"/>
    <col min="126" max="126" width="15" style="52" bestFit="1" customWidth="1"/>
    <col min="127" max="127" width="15.140625" style="52" bestFit="1" customWidth="1"/>
    <col min="128" max="128" width="13.5703125" style="52" bestFit="1" customWidth="1"/>
    <col min="129" max="130" width="19.42578125" style="52" bestFit="1" customWidth="1"/>
    <col min="131" max="131" width="20" style="52" bestFit="1" customWidth="1"/>
    <col min="132" max="132" width="16.5703125" style="52" bestFit="1" customWidth="1"/>
    <col min="133" max="133" width="17.5703125" style="52" bestFit="1" customWidth="1"/>
    <col min="134" max="134" width="16.5703125" style="52" bestFit="1" customWidth="1"/>
    <col min="135" max="136" width="19.42578125" style="52" bestFit="1" customWidth="1"/>
    <col min="137" max="137" width="20" style="52" bestFit="1" customWidth="1"/>
    <col min="138" max="139" width="19.42578125" style="52" bestFit="1" customWidth="1"/>
    <col min="140" max="140" width="18.42578125" style="52" bestFit="1" customWidth="1"/>
    <col min="141" max="142" width="19.42578125" style="52" bestFit="1" customWidth="1"/>
    <col min="143" max="143" width="18.42578125" style="52" bestFit="1" customWidth="1"/>
    <col min="144" max="145" width="19.42578125" style="52" bestFit="1" customWidth="1"/>
    <col min="146" max="146" width="18.140625" style="52" bestFit="1" customWidth="1"/>
    <col min="147" max="148" width="20.140625" style="52" bestFit="1" customWidth="1"/>
    <col min="149" max="149" width="19.140625" style="52" bestFit="1" customWidth="1"/>
    <col min="150" max="151" width="19.42578125" style="52" bestFit="1" customWidth="1"/>
    <col min="152" max="152" width="19" style="52" bestFit="1" customWidth="1"/>
    <col min="153" max="153" width="19.140625" style="52" bestFit="1" customWidth="1"/>
    <col min="154" max="155" width="19.42578125" style="52" bestFit="1" customWidth="1"/>
    <col min="156" max="156" width="19.140625" style="52" bestFit="1" customWidth="1"/>
    <col min="157" max="157" width="19.42578125" style="52" bestFit="1" customWidth="1"/>
    <col min="158" max="158" width="19.85546875" style="52" bestFit="1" customWidth="1"/>
    <col min="159" max="160" width="19.42578125" style="52" bestFit="1" customWidth="1"/>
    <col min="161" max="161" width="17.5703125" style="52" bestFit="1" customWidth="1"/>
    <col min="162" max="163" width="20.140625" style="52" bestFit="1" customWidth="1"/>
    <col min="164" max="166" width="19.42578125" style="52" bestFit="1" customWidth="1"/>
    <col min="167" max="167" width="18.42578125" style="52" bestFit="1" customWidth="1"/>
    <col min="168" max="169" width="17.5703125" style="52" bestFit="1" customWidth="1"/>
    <col min="170" max="170" width="18.42578125" style="52" bestFit="1" customWidth="1"/>
    <col min="171" max="172" width="19.140625" style="52" bestFit="1" customWidth="1"/>
    <col min="173" max="173" width="13.85546875" style="52" bestFit="1" customWidth="1"/>
    <col min="174" max="174" width="15.5703125" style="52" bestFit="1" customWidth="1"/>
    <col min="175" max="175" width="17.5703125" style="52" bestFit="1" customWidth="1"/>
    <col min="176" max="176" width="19.140625" style="52" bestFit="1" customWidth="1"/>
    <col min="177" max="177" width="17.5703125" style="52" bestFit="1" customWidth="1"/>
    <col min="178" max="178" width="15.5703125" style="52" bestFit="1" customWidth="1"/>
    <col min="179" max="179" width="17.5703125" style="52" bestFit="1" customWidth="1"/>
    <col min="180" max="180" width="15.5703125" style="52" bestFit="1" customWidth="1"/>
    <col min="181" max="181" width="19.42578125" style="52" bestFit="1" customWidth="1"/>
    <col min="182" max="182" width="14.85546875" style="52" bestFit="1" customWidth="1"/>
    <col min="183" max="183" width="17.5703125" style="52" bestFit="1" customWidth="1"/>
    <col min="184" max="184" width="15.42578125" style="52" bestFit="1" customWidth="1"/>
    <col min="185" max="185" width="16.5703125" style="52" bestFit="1" customWidth="1"/>
    <col min="186" max="186" width="15.42578125" style="52" bestFit="1" customWidth="1"/>
    <col min="187" max="187" width="19.140625" style="52" bestFit="1" customWidth="1"/>
    <col min="188" max="188" width="16.5703125" style="52" bestFit="1" customWidth="1"/>
    <col min="189" max="189" width="15.42578125" style="52" bestFit="1" customWidth="1"/>
    <col min="190" max="190" width="17.5703125" style="52" bestFit="1" customWidth="1"/>
    <col min="191" max="191" width="14.5703125" style="52" bestFit="1" customWidth="1"/>
    <col min="192" max="192" width="15.42578125" style="52" bestFit="1" customWidth="1"/>
    <col min="193" max="193" width="17.5703125" style="52" bestFit="1" customWidth="1"/>
    <col min="194" max="194" width="14" style="52" bestFit="1" customWidth="1"/>
    <col min="195" max="195" width="16.42578125" style="52" bestFit="1" customWidth="1"/>
    <col min="196" max="196" width="14" style="52" bestFit="1" customWidth="1"/>
    <col min="197" max="197" width="15.42578125" style="52" bestFit="1" customWidth="1"/>
    <col min="198" max="198" width="14" style="52" bestFit="1" customWidth="1"/>
    <col min="199" max="199" width="16.5703125" style="52" bestFit="1" customWidth="1"/>
    <col min="200" max="200" width="12.85546875" style="52" bestFit="1" customWidth="1"/>
    <col min="201" max="201" width="15.5703125" style="52" bestFit="1" customWidth="1"/>
    <col min="202" max="202" width="15.42578125" style="52" bestFit="1" customWidth="1"/>
    <col min="203" max="203" width="16.5703125" style="52" bestFit="1" customWidth="1"/>
    <col min="204" max="204" width="13.85546875" style="52" bestFit="1" customWidth="1"/>
    <col min="205" max="205" width="13" style="52" bestFit="1" customWidth="1"/>
    <col min="206" max="206" width="12.42578125" style="52" bestFit="1" customWidth="1"/>
    <col min="207" max="207" width="12.5703125" style="52" bestFit="1" customWidth="1"/>
    <col min="208" max="208" width="14" style="52" bestFit="1" customWidth="1"/>
    <col min="209" max="209" width="16.42578125" style="52" bestFit="1" customWidth="1"/>
    <col min="210" max="210" width="15.5703125" style="52" bestFit="1" customWidth="1"/>
    <col min="211" max="211" width="19.42578125" style="52" bestFit="1" customWidth="1"/>
    <col min="212" max="212" width="15" style="52" bestFit="1" customWidth="1"/>
    <col min="213" max="213" width="17.5703125" style="52" bestFit="1" customWidth="1"/>
    <col min="214" max="215" width="15.5703125" style="52" bestFit="1" customWidth="1"/>
    <col min="216" max="216" width="14.42578125" style="52" bestFit="1" customWidth="1"/>
    <col min="217" max="217" width="14.140625" style="52" bestFit="1" customWidth="1"/>
    <col min="218" max="218" width="15.5703125" style="52" bestFit="1" customWidth="1"/>
    <col min="219" max="219" width="12.5703125" style="52" bestFit="1" customWidth="1"/>
    <col min="220" max="222" width="14" style="52" bestFit="1" customWidth="1"/>
    <col min="223" max="223" width="13.85546875" style="52" bestFit="1" customWidth="1"/>
    <col min="224" max="224" width="15.42578125" style="52" bestFit="1" customWidth="1"/>
    <col min="225" max="225" width="17.5703125" style="52" bestFit="1" customWidth="1"/>
    <col min="226" max="226" width="11.5703125" style="52" bestFit="1" customWidth="1"/>
    <col min="227" max="227" width="15.42578125" style="52" bestFit="1" customWidth="1"/>
    <col min="228" max="231" width="11.5703125" style="52" bestFit="1" customWidth="1"/>
    <col min="232" max="16384" width="8.7109375" style="52"/>
  </cols>
  <sheetData>
    <row r="1" spans="1:231" x14ac:dyDescent="0.25">
      <c r="A1" s="52" t="s">
        <v>722</v>
      </c>
      <c r="B1" s="52" t="s">
        <v>405</v>
      </c>
      <c r="C1" s="52" t="s">
        <v>725</v>
      </c>
      <c r="D1" s="52" t="s">
        <v>733</v>
      </c>
      <c r="E1" s="52" t="s">
        <v>738</v>
      </c>
      <c r="F1" s="52" t="s">
        <v>744</v>
      </c>
      <c r="G1" s="52" t="s">
        <v>741</v>
      </c>
      <c r="H1" s="52" t="s">
        <v>739</v>
      </c>
      <c r="I1" s="52" t="s">
        <v>734</v>
      </c>
      <c r="J1" s="52" t="s">
        <v>745</v>
      </c>
      <c r="K1" s="52" t="s">
        <v>751</v>
      </c>
      <c r="L1" s="52" t="s">
        <v>755</v>
      </c>
      <c r="M1" s="52" t="s">
        <v>752</v>
      </c>
      <c r="N1" s="52" t="s">
        <v>753</v>
      </c>
      <c r="O1" s="52" t="s">
        <v>727</v>
      </c>
      <c r="P1" s="52" t="s">
        <v>726</v>
      </c>
      <c r="Q1" s="52" t="s">
        <v>748</v>
      </c>
      <c r="R1" s="52" t="s">
        <v>749</v>
      </c>
      <c r="S1" s="52" t="s">
        <v>746</v>
      </c>
      <c r="T1" s="52" t="s">
        <v>747</v>
      </c>
      <c r="U1" s="52" t="s">
        <v>743</v>
      </c>
      <c r="V1" s="52" t="s">
        <v>724</v>
      </c>
      <c r="W1" s="52" t="s">
        <v>729</v>
      </c>
      <c r="X1" s="52" t="s">
        <v>742</v>
      </c>
      <c r="Y1" s="52" t="s">
        <v>740</v>
      </c>
      <c r="Z1" s="52" t="s">
        <v>756</v>
      </c>
      <c r="AA1" s="52" t="s">
        <v>731</v>
      </c>
      <c r="AB1" s="52" t="s">
        <v>732</v>
      </c>
      <c r="AC1" s="52" t="s">
        <v>735</v>
      </c>
      <c r="AD1" s="52" t="s">
        <v>730</v>
      </c>
      <c r="AE1" s="52" t="s">
        <v>737</v>
      </c>
      <c r="AF1" s="52" t="s">
        <v>736</v>
      </c>
      <c r="AG1" s="52" t="s">
        <v>723</v>
      </c>
      <c r="AH1" s="52" t="s">
        <v>750</v>
      </c>
      <c r="AI1" s="52" t="s">
        <v>754</v>
      </c>
      <c r="AJ1" s="52" t="s">
        <v>728</v>
      </c>
      <c r="AK1" s="52" t="s">
        <v>757</v>
      </c>
      <c r="AL1" s="52" t="s">
        <v>758</v>
      </c>
      <c r="AM1" s="52" t="s">
        <v>759</v>
      </c>
      <c r="AN1" s="52" t="s">
        <v>529</v>
      </c>
      <c r="AO1" s="52" t="s">
        <v>467</v>
      </c>
      <c r="AP1" s="52" t="s">
        <v>462</v>
      </c>
      <c r="AQ1" s="52" t="s">
        <v>468</v>
      </c>
      <c r="AR1" s="52" t="s">
        <v>528</v>
      </c>
      <c r="AS1" s="52" t="s">
        <v>502</v>
      </c>
      <c r="AT1" s="52" t="s">
        <v>768</v>
      </c>
      <c r="AU1" s="52" t="s">
        <v>770</v>
      </c>
      <c r="AV1" s="52" t="s">
        <v>542</v>
      </c>
      <c r="AW1" s="52" t="s">
        <v>494</v>
      </c>
      <c r="AX1" s="52" t="s">
        <v>490</v>
      </c>
      <c r="AY1" s="52" t="s">
        <v>765</v>
      </c>
      <c r="AZ1" s="52" t="s">
        <v>489</v>
      </c>
      <c r="BA1" s="52" t="s">
        <v>541</v>
      </c>
      <c r="BB1" s="52" t="s">
        <v>539</v>
      </c>
      <c r="BC1" s="52" t="s">
        <v>485</v>
      </c>
      <c r="BD1" s="52" t="s">
        <v>537</v>
      </c>
      <c r="BE1" s="52" t="s">
        <v>484</v>
      </c>
      <c r="BF1" s="52" t="s">
        <v>482</v>
      </c>
      <c r="BG1" s="52" t="s">
        <v>766</v>
      </c>
      <c r="BH1" s="52" t="s">
        <v>481</v>
      </c>
      <c r="BI1" s="52" t="s">
        <v>480</v>
      </c>
      <c r="BJ1" s="52" t="s">
        <v>479</v>
      </c>
      <c r="BK1" s="52" t="s">
        <v>476</v>
      </c>
      <c r="BL1" s="52" t="s">
        <v>535</v>
      </c>
      <c r="BM1" s="52" t="s">
        <v>472</v>
      </c>
      <c r="BN1" s="52" t="s">
        <v>471</v>
      </c>
      <c r="BO1" s="52" t="s">
        <v>534</v>
      </c>
      <c r="BP1" s="52" t="s">
        <v>470</v>
      </c>
      <c r="BQ1" s="52" t="s">
        <v>492</v>
      </c>
      <c r="BR1" s="52" t="s">
        <v>493</v>
      </c>
      <c r="BS1" s="52" t="s">
        <v>495</v>
      </c>
      <c r="BT1" s="52" t="s">
        <v>496</v>
      </c>
      <c r="BU1" s="52" t="s">
        <v>526</v>
      </c>
      <c r="BV1" s="52" t="s">
        <v>532</v>
      </c>
      <c r="BW1" s="52" t="s">
        <v>469</v>
      </c>
      <c r="BX1" s="52" t="s">
        <v>499</v>
      </c>
      <c r="BY1" s="52" t="s">
        <v>558</v>
      </c>
      <c r="BZ1" s="52" t="s">
        <v>466</v>
      </c>
      <c r="CA1" s="52" t="s">
        <v>531</v>
      </c>
      <c r="CB1" s="52" t="s">
        <v>530</v>
      </c>
      <c r="CC1" s="52" t="s">
        <v>525</v>
      </c>
      <c r="CD1" s="52" t="s">
        <v>522</v>
      </c>
      <c r="CE1" s="52" t="s">
        <v>505</v>
      </c>
      <c r="CF1" s="52" t="s">
        <v>512</v>
      </c>
      <c r="CG1" s="52" t="s">
        <v>761</v>
      </c>
      <c r="CH1" s="52" t="s">
        <v>552</v>
      </c>
      <c r="CI1" s="52" t="s">
        <v>762</v>
      </c>
      <c r="CJ1" s="52" t="s">
        <v>517</v>
      </c>
      <c r="CK1" s="52" t="s">
        <v>760</v>
      </c>
      <c r="CL1" s="52" t="s">
        <v>547</v>
      </c>
      <c r="CM1" s="52" t="s">
        <v>767</v>
      </c>
      <c r="CN1" s="52" t="s">
        <v>508</v>
      </c>
      <c r="CO1" s="52" t="s">
        <v>511</v>
      </c>
      <c r="CP1" s="52" t="s">
        <v>504</v>
      </c>
      <c r="CQ1" s="52" t="s">
        <v>763</v>
      </c>
      <c r="CR1" s="52" t="s">
        <v>546</v>
      </c>
      <c r="CS1" s="52" t="s">
        <v>549</v>
      </c>
      <c r="CT1" s="52" t="s">
        <v>769</v>
      </c>
      <c r="CU1" s="52" t="s">
        <v>764</v>
      </c>
      <c r="CV1" s="52" t="s">
        <v>555</v>
      </c>
      <c r="CW1" s="52" t="s">
        <v>503</v>
      </c>
      <c r="CX1" s="52" t="s">
        <v>509</v>
      </c>
      <c r="CY1" s="52" t="s">
        <v>510</v>
      </c>
      <c r="CZ1" s="52" t="s">
        <v>514</v>
      </c>
      <c r="DA1" s="52" t="s">
        <v>520</v>
      </c>
      <c r="DB1" s="52" t="s">
        <v>776</v>
      </c>
      <c r="DC1" s="52" t="s">
        <v>779</v>
      </c>
      <c r="DD1" s="52" t="s">
        <v>780</v>
      </c>
      <c r="DE1" s="52" t="s">
        <v>772</v>
      </c>
      <c r="DF1" s="52" t="s">
        <v>773</v>
      </c>
      <c r="DG1" s="52" t="s">
        <v>774</v>
      </c>
      <c r="DH1" s="52" t="s">
        <v>777</v>
      </c>
      <c r="DI1" s="52" t="s">
        <v>778</v>
      </c>
      <c r="DJ1" s="52" t="s">
        <v>771</v>
      </c>
      <c r="DK1" s="52" t="s">
        <v>781</v>
      </c>
      <c r="DL1" s="52" t="s">
        <v>775</v>
      </c>
      <c r="DM1" s="52" t="s">
        <v>834</v>
      </c>
      <c r="DN1" s="52" t="s">
        <v>790</v>
      </c>
      <c r="DO1" s="52" t="s">
        <v>796</v>
      </c>
      <c r="DP1" s="52" t="s">
        <v>836</v>
      </c>
      <c r="DQ1" s="52" t="s">
        <v>837</v>
      </c>
      <c r="DR1" s="52" t="s">
        <v>787</v>
      </c>
      <c r="DS1" s="52" t="s">
        <v>808</v>
      </c>
      <c r="DT1" s="52" t="s">
        <v>802</v>
      </c>
      <c r="DU1" s="52" t="s">
        <v>811</v>
      </c>
      <c r="DV1" s="52" t="s">
        <v>814</v>
      </c>
      <c r="DW1" s="52" t="s">
        <v>818</v>
      </c>
      <c r="DX1" s="52" t="s">
        <v>821</v>
      </c>
      <c r="DY1" s="52" t="s">
        <v>826</v>
      </c>
      <c r="DZ1" s="52" t="s">
        <v>805</v>
      </c>
      <c r="EA1" s="52" t="s">
        <v>793</v>
      </c>
      <c r="EB1" s="52" t="s">
        <v>799</v>
      </c>
      <c r="EC1" s="52" t="s">
        <v>832</v>
      </c>
      <c r="ED1" s="52" t="s">
        <v>835</v>
      </c>
      <c r="EE1" s="52" t="s">
        <v>817</v>
      </c>
      <c r="EF1" s="52" t="s">
        <v>824</v>
      </c>
      <c r="EG1" s="52" t="s">
        <v>788</v>
      </c>
      <c r="EH1" s="52" t="s">
        <v>794</v>
      </c>
      <c r="EI1" s="52" t="s">
        <v>830</v>
      </c>
      <c r="EJ1" s="52" t="s">
        <v>828</v>
      </c>
      <c r="EK1" s="52" t="s">
        <v>786</v>
      </c>
      <c r="EL1" s="52" t="s">
        <v>806</v>
      </c>
      <c r="EM1" s="52" t="s">
        <v>800</v>
      </c>
      <c r="EN1" s="52" t="s">
        <v>809</v>
      </c>
      <c r="EO1" s="52" t="s">
        <v>812</v>
      </c>
      <c r="EP1" s="52" t="s">
        <v>784</v>
      </c>
      <c r="EQ1" s="52" t="s">
        <v>819</v>
      </c>
      <c r="ER1" s="52" t="s">
        <v>782</v>
      </c>
      <c r="ES1" s="52" t="s">
        <v>803</v>
      </c>
      <c r="ET1" s="52" t="s">
        <v>791</v>
      </c>
      <c r="EU1" s="52" t="s">
        <v>797</v>
      </c>
      <c r="EV1" s="52" t="s">
        <v>833</v>
      </c>
      <c r="EW1" s="52" t="s">
        <v>822</v>
      </c>
      <c r="EX1" s="52" t="s">
        <v>815</v>
      </c>
      <c r="EY1" s="52" t="s">
        <v>825</v>
      </c>
      <c r="EZ1" s="52" t="s">
        <v>789</v>
      </c>
      <c r="FA1" s="52" t="s">
        <v>795</v>
      </c>
      <c r="FB1" s="52" t="s">
        <v>831</v>
      </c>
      <c r="FC1" s="52" t="s">
        <v>829</v>
      </c>
      <c r="FD1" s="52" t="s">
        <v>827</v>
      </c>
      <c r="FE1" s="52" t="s">
        <v>807</v>
      </c>
      <c r="FF1" s="52" t="s">
        <v>801</v>
      </c>
      <c r="FG1" s="52" t="s">
        <v>810</v>
      </c>
      <c r="FH1" s="52" t="s">
        <v>813</v>
      </c>
      <c r="FI1" s="52" t="s">
        <v>785</v>
      </c>
      <c r="FJ1" s="52" t="s">
        <v>820</v>
      </c>
      <c r="FK1" s="52" t="s">
        <v>783</v>
      </c>
      <c r="FL1" s="52" t="s">
        <v>804</v>
      </c>
      <c r="FM1" s="52" t="s">
        <v>792</v>
      </c>
      <c r="FN1" s="52" t="s">
        <v>798</v>
      </c>
      <c r="FO1" s="52" t="s">
        <v>838</v>
      </c>
      <c r="FP1" s="52" t="s">
        <v>823</v>
      </c>
      <c r="FQ1" s="52" t="s">
        <v>816</v>
      </c>
      <c r="FR1" s="52" t="s">
        <v>863</v>
      </c>
      <c r="FS1" s="52" t="s">
        <v>1421</v>
      </c>
      <c r="FT1" s="52" t="s">
        <v>888</v>
      </c>
      <c r="FU1" s="52" t="s">
        <v>845</v>
      </c>
      <c r="FV1" s="52" t="s">
        <v>852</v>
      </c>
      <c r="FW1" s="52" t="s">
        <v>875</v>
      </c>
      <c r="FX1" s="52" t="s">
        <v>864</v>
      </c>
      <c r="FY1" s="52" t="s">
        <v>881</v>
      </c>
      <c r="FZ1" s="52" t="s">
        <v>886</v>
      </c>
      <c r="GA1" s="52" t="s">
        <v>846</v>
      </c>
      <c r="GB1" s="52" t="s">
        <v>858</v>
      </c>
      <c r="GC1" s="52" t="s">
        <v>853</v>
      </c>
      <c r="GD1" s="52" t="s">
        <v>876</v>
      </c>
      <c r="GE1" s="52" t="s">
        <v>869</v>
      </c>
      <c r="GF1" s="52" t="s">
        <v>1418</v>
      </c>
      <c r="GG1" s="52" t="s">
        <v>873</v>
      </c>
      <c r="GH1" s="52" t="s">
        <v>849</v>
      </c>
      <c r="GI1" s="52" t="s">
        <v>856</v>
      </c>
      <c r="GJ1" s="52" t="s">
        <v>879</v>
      </c>
      <c r="GK1" s="52" t="s">
        <v>870</v>
      </c>
      <c r="GL1" s="52" t="s">
        <v>1419</v>
      </c>
      <c r="GM1" s="52" t="s">
        <v>874</v>
      </c>
      <c r="GN1" s="52" t="s">
        <v>850</v>
      </c>
      <c r="GO1" s="52" t="s">
        <v>887</v>
      </c>
      <c r="GP1" s="52" t="s">
        <v>857</v>
      </c>
      <c r="GQ1" s="52" t="s">
        <v>880</v>
      </c>
      <c r="GR1" s="52" t="s">
        <v>865</v>
      </c>
      <c r="GS1" s="52" t="s">
        <v>1422</v>
      </c>
      <c r="GT1" s="52" t="s">
        <v>884</v>
      </c>
      <c r="GU1" s="52" t="s">
        <v>847</v>
      </c>
      <c r="GV1" s="52" t="s">
        <v>882</v>
      </c>
      <c r="GW1" s="52" t="s">
        <v>877</v>
      </c>
      <c r="GX1" s="52" t="s">
        <v>866</v>
      </c>
      <c r="GY1" s="52" t="s">
        <v>889</v>
      </c>
      <c r="GZ1" s="52" t="s">
        <v>885</v>
      </c>
      <c r="HA1" s="52" t="s">
        <v>848</v>
      </c>
      <c r="HB1" s="52" t="s">
        <v>859</v>
      </c>
      <c r="HC1" s="52" t="s">
        <v>883</v>
      </c>
      <c r="HD1" s="52" t="s">
        <v>878</v>
      </c>
      <c r="HE1" s="52" t="s">
        <v>867</v>
      </c>
      <c r="HF1" s="52" t="s">
        <v>1423</v>
      </c>
      <c r="HG1" s="52" t="s">
        <v>872</v>
      </c>
      <c r="HH1" s="52" t="s">
        <v>839</v>
      </c>
      <c r="HI1" s="52" t="s">
        <v>854</v>
      </c>
      <c r="HJ1" s="52" t="s">
        <v>841</v>
      </c>
      <c r="HK1" s="52" t="s">
        <v>868</v>
      </c>
      <c r="HL1" s="52" t="s">
        <v>1424</v>
      </c>
      <c r="HM1" s="52" t="s">
        <v>1420</v>
      </c>
      <c r="HN1" s="52" t="s">
        <v>840</v>
      </c>
      <c r="HO1" s="52" t="s">
        <v>860</v>
      </c>
      <c r="HP1" s="52" t="s">
        <v>855</v>
      </c>
      <c r="HQ1" s="52" t="s">
        <v>842</v>
      </c>
      <c r="HR1" s="52" t="s">
        <v>862</v>
      </c>
      <c r="HS1" s="52" t="s">
        <v>861</v>
      </c>
      <c r="HT1" s="52" t="s">
        <v>871</v>
      </c>
      <c r="HU1" s="52" t="s">
        <v>843</v>
      </c>
      <c r="HV1" s="52" t="s">
        <v>851</v>
      </c>
      <c r="HW1" s="52" t="s">
        <v>844</v>
      </c>
    </row>
    <row r="2" spans="1:231" x14ac:dyDescent="0.25">
      <c r="A2" s="50">
        <v>0</v>
      </c>
      <c r="B2" s="50">
        <v>17</v>
      </c>
      <c r="C2" s="51">
        <v>-61111</v>
      </c>
      <c r="D2" s="51">
        <v>-22042</v>
      </c>
      <c r="E2" s="51">
        <v>7489</v>
      </c>
      <c r="F2" s="51">
        <v>0</v>
      </c>
      <c r="G2" s="51">
        <v>85549</v>
      </c>
      <c r="H2" s="51">
        <v>70714</v>
      </c>
      <c r="I2" s="51">
        <v>-22042</v>
      </c>
      <c r="J2" s="51">
        <v>10820</v>
      </c>
      <c r="K2" s="51">
        <v>0</v>
      </c>
      <c r="L2" s="51">
        <v>0</v>
      </c>
      <c r="M2" s="51">
        <v>0</v>
      </c>
      <c r="N2" s="51">
        <v>-22130</v>
      </c>
      <c r="O2" s="51">
        <v>3975710</v>
      </c>
      <c r="P2" s="51">
        <v>4674151</v>
      </c>
      <c r="Q2" s="51">
        <v>104737</v>
      </c>
      <c r="R2" s="51">
        <v>20434</v>
      </c>
      <c r="S2" s="51">
        <v>0</v>
      </c>
      <c r="T2" s="51">
        <v>365998</v>
      </c>
      <c r="U2" s="51">
        <v>0</v>
      </c>
      <c r="V2" s="51">
        <v>2610720</v>
      </c>
      <c r="W2" s="51">
        <v>75331</v>
      </c>
      <c r="X2" s="51">
        <v>-698441</v>
      </c>
      <c r="Y2" s="51">
        <v>-3474</v>
      </c>
      <c r="Z2" s="51">
        <v>0</v>
      </c>
      <c r="AA2" s="51">
        <v>847966</v>
      </c>
      <c r="AB2" s="51">
        <v>825836</v>
      </c>
      <c r="AC2" s="51">
        <v>3142760</v>
      </c>
      <c r="AD2" s="51">
        <v>-1722292</v>
      </c>
      <c r="AE2" s="51">
        <v>3142282</v>
      </c>
      <c r="AF2" s="51">
        <v>3142760</v>
      </c>
      <c r="AG2" s="51">
        <v>1669452</v>
      </c>
      <c r="AH2" s="51">
        <v>-36078</v>
      </c>
      <c r="AI2" s="51">
        <v>0</v>
      </c>
      <c r="AJ2" s="51">
        <v>-1797623</v>
      </c>
      <c r="AK2" s="51">
        <v>0</v>
      </c>
      <c r="AL2" s="51">
        <v>0</v>
      </c>
      <c r="AM2" s="51">
        <v>-478</v>
      </c>
      <c r="AN2" s="51">
        <v>0</v>
      </c>
      <c r="AO2" s="51">
        <v>66827188</v>
      </c>
      <c r="AP2" s="51">
        <v>1</v>
      </c>
      <c r="AQ2" s="51">
        <v>527119</v>
      </c>
      <c r="AR2" s="51">
        <v>0</v>
      </c>
      <c r="AS2" s="51">
        <v>10000</v>
      </c>
      <c r="AT2" s="51">
        <v>44038</v>
      </c>
      <c r="AU2" s="51">
        <v>0</v>
      </c>
      <c r="AV2" s="51">
        <v>0</v>
      </c>
      <c r="AW2" s="51">
        <v>0</v>
      </c>
      <c r="AX2" s="51">
        <v>11345913</v>
      </c>
      <c r="AY2" s="51">
        <v>3456676</v>
      </c>
      <c r="AZ2" s="51">
        <v>60630907</v>
      </c>
      <c r="BA2" s="51">
        <v>0</v>
      </c>
      <c r="BB2" s="51">
        <v>0</v>
      </c>
      <c r="BC2" s="51">
        <v>0</v>
      </c>
      <c r="BD2" s="51">
        <v>0</v>
      </c>
      <c r="BE2" s="51">
        <v>0</v>
      </c>
      <c r="BF2" s="51">
        <v>12811570</v>
      </c>
      <c r="BG2" s="51">
        <v>74</v>
      </c>
      <c r="BH2" s="51">
        <v>13919997</v>
      </c>
      <c r="BI2" s="51">
        <v>22835</v>
      </c>
      <c r="BJ2" s="51">
        <v>38074904</v>
      </c>
      <c r="BK2" s="51">
        <v>13750</v>
      </c>
      <c r="BL2" s="51">
        <v>0</v>
      </c>
      <c r="BM2" s="51">
        <v>65445269</v>
      </c>
      <c r="BN2" s="51">
        <v>1588668</v>
      </c>
      <c r="BO2" s="51">
        <v>225462</v>
      </c>
      <c r="BP2" s="51">
        <v>8456707</v>
      </c>
      <c r="BQ2" s="51">
        <v>3225694</v>
      </c>
      <c r="BR2" s="51">
        <v>3799466</v>
      </c>
      <c r="BS2" s="51">
        <v>942049</v>
      </c>
      <c r="BT2" s="51">
        <v>2185453</v>
      </c>
      <c r="BU2" s="51">
        <v>0</v>
      </c>
      <c r="BV2" s="51">
        <v>0</v>
      </c>
      <c r="BW2" s="51">
        <v>483080</v>
      </c>
      <c r="BX2" s="51">
        <v>0</v>
      </c>
      <c r="BY2" s="51">
        <v>0</v>
      </c>
      <c r="BZ2" s="51">
        <v>37325439</v>
      </c>
      <c r="CA2" s="51">
        <v>0</v>
      </c>
      <c r="CB2" s="51">
        <v>0</v>
      </c>
      <c r="CC2" s="51">
        <v>9209463</v>
      </c>
      <c r="CD2" s="51">
        <v>5947</v>
      </c>
      <c r="CE2" s="51">
        <v>260635</v>
      </c>
      <c r="CF2" s="51">
        <v>66827188</v>
      </c>
      <c r="CG2" s="51">
        <v>38074904</v>
      </c>
      <c r="CH2" s="51">
        <v>0</v>
      </c>
      <c r="CI2" s="51">
        <v>41531580</v>
      </c>
      <c r="CJ2" s="51">
        <v>1538187</v>
      </c>
      <c r="CK2" s="51">
        <v>886450</v>
      </c>
      <c r="CL2" s="51">
        <v>24169</v>
      </c>
      <c r="CM2" s="51">
        <v>52</v>
      </c>
      <c r="CN2" s="51">
        <v>145353</v>
      </c>
      <c r="CO2" s="51">
        <v>594165</v>
      </c>
      <c r="CP2" s="51">
        <v>1396</v>
      </c>
      <c r="CQ2" s="51">
        <v>568548</v>
      </c>
      <c r="CR2" s="51">
        <v>0</v>
      </c>
      <c r="CS2" s="51">
        <v>0</v>
      </c>
      <c r="CT2" s="51">
        <v>1250000</v>
      </c>
      <c r="CU2" s="51">
        <v>12311</v>
      </c>
      <c r="CV2" s="51">
        <v>98192</v>
      </c>
      <c r="CW2" s="51">
        <v>1085518</v>
      </c>
      <c r="CX2" s="51">
        <v>1439</v>
      </c>
      <c r="CY2" s="51">
        <v>9230283</v>
      </c>
      <c r="CZ2" s="51">
        <v>115282</v>
      </c>
      <c r="DA2" s="51">
        <v>55363</v>
      </c>
      <c r="DB2" s="51">
        <v>1047</v>
      </c>
      <c r="DC2" s="51">
        <v>2148</v>
      </c>
      <c r="DD2" s="51">
        <v>8433</v>
      </c>
      <c r="DE2" s="51">
        <v>35</v>
      </c>
      <c r="DF2" s="51">
        <v>7991</v>
      </c>
      <c r="DG2" s="51">
        <v>693</v>
      </c>
      <c r="DH2" s="51">
        <v>9855</v>
      </c>
      <c r="DI2" s="51">
        <v>0</v>
      </c>
      <c r="DJ2" s="51">
        <v>1497</v>
      </c>
      <c r="DK2" s="51">
        <v>62</v>
      </c>
      <c r="DL2" s="51">
        <v>124</v>
      </c>
      <c r="DM2" s="51">
        <v>0</v>
      </c>
      <c r="DN2" s="51">
        <v>-34398</v>
      </c>
      <c r="DO2" s="51">
        <v>-673167</v>
      </c>
      <c r="DP2" s="51">
        <v>20716</v>
      </c>
      <c r="DQ2" s="51">
        <v>-645894</v>
      </c>
      <c r="DR2" s="51">
        <v>-625178</v>
      </c>
      <c r="DS2" s="51">
        <v>466304</v>
      </c>
      <c r="DT2" s="51">
        <v>-342510</v>
      </c>
      <c r="DU2" s="51">
        <v>-918523</v>
      </c>
      <c r="DV2" s="51">
        <v>626550</v>
      </c>
      <c r="DW2" s="51">
        <v>1344878</v>
      </c>
      <c r="DX2" s="51">
        <v>-28214</v>
      </c>
      <c r="DY2" s="51">
        <v>947242</v>
      </c>
      <c r="DZ2" s="51">
        <v>789666</v>
      </c>
      <c r="EA2" s="51">
        <v>-4761</v>
      </c>
      <c r="EB2" s="51">
        <v>369816</v>
      </c>
      <c r="EC2" s="51">
        <v>0</v>
      </c>
      <c r="ED2" s="51">
        <v>4059</v>
      </c>
      <c r="EE2" s="51">
        <v>-566361</v>
      </c>
      <c r="EF2" s="51">
        <v>2261250</v>
      </c>
      <c r="EG2" s="51">
        <v>155681</v>
      </c>
      <c r="EH2" s="51">
        <v>2541822</v>
      </c>
      <c r="EI2" s="51">
        <v>1917414</v>
      </c>
      <c r="EJ2" s="51">
        <v>2742844</v>
      </c>
      <c r="EK2" s="51">
        <v>4660258</v>
      </c>
      <c r="EL2" s="51">
        <v>6845465</v>
      </c>
      <c r="EM2" s="51">
        <v>3303184</v>
      </c>
      <c r="EN2" s="51">
        <v>1550653</v>
      </c>
      <c r="EO2" s="51">
        <v>4068756</v>
      </c>
      <c r="EP2" s="51">
        <v>42845570</v>
      </c>
      <c r="EQ2" s="51">
        <v>1455075</v>
      </c>
      <c r="ER2" s="51">
        <v>13928120</v>
      </c>
      <c r="ES2" s="51">
        <v>7197314</v>
      </c>
      <c r="ET2" s="51">
        <v>16122</v>
      </c>
      <c r="EU2" s="51">
        <v>589559</v>
      </c>
      <c r="EV2" s="51">
        <v>0</v>
      </c>
      <c r="EW2" s="51">
        <v>722731</v>
      </c>
      <c r="EX2" s="51">
        <v>9255263</v>
      </c>
      <c r="EY2" s="51">
        <v>4509896</v>
      </c>
      <c r="EZ2" s="51">
        <v>126977</v>
      </c>
      <c r="FA2" s="51">
        <v>2186457</v>
      </c>
      <c r="FB2" s="51">
        <v>2218636</v>
      </c>
      <c r="FC2" s="51">
        <v>2380452</v>
      </c>
      <c r="FD2" s="51">
        <v>4599088</v>
      </c>
      <c r="FE2" s="51">
        <v>6783193</v>
      </c>
      <c r="FF2" s="51">
        <v>3409300</v>
      </c>
      <c r="FG2" s="51">
        <v>603972</v>
      </c>
      <c r="FH2" s="51">
        <v>4785843</v>
      </c>
      <c r="FI2" s="51">
        <v>43577498</v>
      </c>
      <c r="FJ2" s="51">
        <v>1461830</v>
      </c>
      <c r="FK2" s="51">
        <v>14808333</v>
      </c>
      <c r="FL2" s="51">
        <v>7660482</v>
      </c>
      <c r="FM2" s="51">
        <v>14716</v>
      </c>
      <c r="FN2" s="51">
        <v>1081150</v>
      </c>
      <c r="FO2" s="51">
        <v>0</v>
      </c>
      <c r="FP2" s="51">
        <v>466664</v>
      </c>
      <c r="FQ2" s="51">
        <v>8935675</v>
      </c>
      <c r="FR2" s="51">
        <v>235</v>
      </c>
      <c r="FS2" s="51">
        <v>3</v>
      </c>
      <c r="FT2" s="51">
        <v>7</v>
      </c>
      <c r="FU2" s="51">
        <v>7053</v>
      </c>
      <c r="FV2" s="51">
        <v>248</v>
      </c>
      <c r="FW2" s="51">
        <v>7056</v>
      </c>
      <c r="FX2" s="51">
        <v>42534</v>
      </c>
      <c r="FY2" s="51">
        <v>794</v>
      </c>
      <c r="FZ2" s="51">
        <v>1550</v>
      </c>
      <c r="GA2" s="51">
        <v>1323687</v>
      </c>
      <c r="GB2" s="51">
        <v>15599</v>
      </c>
      <c r="GC2" s="51">
        <v>43758</v>
      </c>
      <c r="GD2" s="51">
        <v>1338165</v>
      </c>
      <c r="GE2" s="51">
        <v>0</v>
      </c>
      <c r="GF2" s="51">
        <v>0</v>
      </c>
      <c r="GG2" s="51">
        <v>55</v>
      </c>
      <c r="GH2" s="51">
        <v>193</v>
      </c>
      <c r="GI2" s="51">
        <v>10</v>
      </c>
      <c r="GJ2" s="51">
        <v>151</v>
      </c>
      <c r="GK2" s="51">
        <v>0</v>
      </c>
      <c r="GL2" s="51">
        <v>0</v>
      </c>
      <c r="GM2" s="51">
        <v>954</v>
      </c>
      <c r="GN2" s="51">
        <v>3759</v>
      </c>
      <c r="GO2" s="51">
        <v>41</v>
      </c>
      <c r="GP2" s="51">
        <v>192</v>
      </c>
      <c r="GQ2" s="51">
        <v>3038</v>
      </c>
      <c r="GR2" s="51">
        <v>32</v>
      </c>
      <c r="GS2" s="51">
        <v>1</v>
      </c>
      <c r="GT2" s="51">
        <v>0</v>
      </c>
      <c r="GU2" s="51">
        <v>640</v>
      </c>
      <c r="GV2" s="51">
        <v>17</v>
      </c>
      <c r="GW2" s="51">
        <v>624</v>
      </c>
      <c r="GX2" s="51">
        <v>4610</v>
      </c>
      <c r="GY2" s="51">
        <v>167</v>
      </c>
      <c r="GZ2" s="51">
        <v>0</v>
      </c>
      <c r="HA2" s="51">
        <v>100680</v>
      </c>
      <c r="HB2" s="51">
        <v>-247</v>
      </c>
      <c r="HC2" s="51">
        <v>3529</v>
      </c>
      <c r="HD2" s="51">
        <v>99185</v>
      </c>
      <c r="HE2" s="51">
        <v>122</v>
      </c>
      <c r="HF2" s="51">
        <v>0</v>
      </c>
      <c r="HG2" s="51">
        <v>0</v>
      </c>
      <c r="HH2" s="51">
        <v>1930</v>
      </c>
      <c r="HI2" s="51">
        <v>119</v>
      </c>
      <c r="HJ2" s="51">
        <v>1927</v>
      </c>
      <c r="HK2" s="51">
        <v>18896</v>
      </c>
      <c r="HL2" s="51">
        <v>0</v>
      </c>
      <c r="HM2" s="51">
        <v>0</v>
      </c>
      <c r="HN2" s="51">
        <v>280240</v>
      </c>
      <c r="HO2" s="51">
        <v>1806</v>
      </c>
      <c r="HP2" s="51">
        <v>18035</v>
      </c>
      <c r="HQ2" s="51">
        <v>281184</v>
      </c>
      <c r="HR2" s="51">
        <v>10</v>
      </c>
      <c r="HS2" s="51">
        <v>257</v>
      </c>
      <c r="HT2" s="51">
        <v>3</v>
      </c>
      <c r="HU2" s="51">
        <v>1887</v>
      </c>
      <c r="HV2" s="51">
        <v>0</v>
      </c>
      <c r="HW2" s="51">
        <v>1617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45"/>
  <sheetViews>
    <sheetView showGridLines="0" topLeftCell="C1" zoomScaleNormal="100" zoomScaleSheetLayoutView="90" workbookViewId="0">
      <selection activeCell="C1" sqref="C1:D1"/>
    </sheetView>
  </sheetViews>
  <sheetFormatPr defaultColWidth="0" defaultRowHeight="15" zeroHeight="1" x14ac:dyDescent="0.25"/>
  <cols>
    <col min="1" max="2" width="0" style="6" hidden="1" customWidth="1"/>
    <col min="3" max="3" width="5" style="6" customWidth="1"/>
    <col min="4" max="4" width="70" style="11" customWidth="1"/>
    <col min="5" max="5" width="12.140625" style="6" customWidth="1"/>
    <col min="6" max="6" width="9.140625" style="6" customWidth="1"/>
    <col min="7" max="16384" width="9.140625" style="6" hidden="1"/>
  </cols>
  <sheetData>
    <row r="1" spans="1:5" x14ac:dyDescent="0.25">
      <c r="C1" s="83" t="s">
        <v>908</v>
      </c>
      <c r="D1" s="83"/>
      <c r="E1" s="54"/>
    </row>
    <row r="2" spans="1:5" x14ac:dyDescent="0.25">
      <c r="C2" s="54"/>
      <c r="D2" s="61"/>
      <c r="E2" s="54"/>
    </row>
    <row r="3" spans="1:5" x14ac:dyDescent="0.25">
      <c r="C3" s="54"/>
      <c r="D3" s="61"/>
      <c r="E3" s="54"/>
    </row>
    <row r="4" spans="1:5" ht="30" customHeight="1" x14ac:dyDescent="0.25">
      <c r="C4" s="92" t="s">
        <v>1286</v>
      </c>
      <c r="D4" s="93"/>
      <c r="E4" s="93"/>
    </row>
    <row r="5" spans="1:5" ht="15" customHeight="1" x14ac:dyDescent="0.25">
      <c r="C5" s="82" t="s">
        <v>187</v>
      </c>
      <c r="D5" s="94"/>
      <c r="E5" s="94"/>
    </row>
    <row r="6" spans="1:5" ht="26.25" customHeight="1" x14ac:dyDescent="0.25">
      <c r="B6" s="5" t="s">
        <v>1175</v>
      </c>
      <c r="C6" s="55"/>
      <c r="D6" s="59"/>
      <c r="E6" s="56" t="s">
        <v>975</v>
      </c>
    </row>
    <row r="7" spans="1:5" ht="15" customHeight="1" x14ac:dyDescent="0.25">
      <c r="A7" s="2" t="s">
        <v>279</v>
      </c>
      <c r="B7" s="6" t="str">
        <f>"Res_"&amp;$B$6&amp;"_"&amp;A7</f>
        <v>Res_ReOp_BM</v>
      </c>
      <c r="C7" s="55" t="s">
        <v>5</v>
      </c>
      <c r="D7" s="63" t="s">
        <v>1133</v>
      </c>
      <c r="E7" s="57">
        <f t="shared" ref="E7:E43" si="0">INDEX(Fpk,2,MATCH($B7,Fpk_var,0))</f>
        <v>7489</v>
      </c>
    </row>
    <row r="8" spans="1:5" ht="15" customHeight="1" x14ac:dyDescent="0.25">
      <c r="A8" s="2" t="s">
        <v>1135</v>
      </c>
      <c r="B8" s="6" t="str">
        <f t="shared" ref="B8:B43" si="1">"Res_"&amp;$B$6&amp;"_"&amp;A8</f>
        <v>Res_ReOp_BV</v>
      </c>
      <c r="C8" s="55" t="s">
        <v>6</v>
      </c>
      <c r="D8" s="63" t="s">
        <v>1134</v>
      </c>
      <c r="E8" s="57">
        <f t="shared" si="0"/>
        <v>70714</v>
      </c>
    </row>
    <row r="9" spans="1:5" ht="15" customHeight="1" x14ac:dyDescent="0.25">
      <c r="A9" s="16" t="s">
        <v>1137</v>
      </c>
      <c r="B9" s="6" t="str">
        <f t="shared" si="1"/>
        <v>Res_ReOp_EB</v>
      </c>
      <c r="C9" s="55" t="s">
        <v>7</v>
      </c>
      <c r="D9" s="63" t="s">
        <v>1136</v>
      </c>
      <c r="E9" s="57">
        <f t="shared" si="0"/>
        <v>10820</v>
      </c>
    </row>
    <row r="10" spans="1:5" ht="15" customHeight="1" x14ac:dyDescent="0.25">
      <c r="A10" s="2" t="s">
        <v>1139</v>
      </c>
      <c r="B10" s="6" t="str">
        <f t="shared" si="1"/>
        <v>Res_ReOp_iNM</v>
      </c>
      <c r="C10" s="55" t="s">
        <v>8</v>
      </c>
      <c r="D10" s="63" t="s">
        <v>1138</v>
      </c>
      <c r="E10" s="57">
        <f t="shared" si="0"/>
        <v>0</v>
      </c>
    </row>
    <row r="11" spans="1:5" ht="15" customHeight="1" x14ac:dyDescent="0.25">
      <c r="A11" s="2" t="s">
        <v>1141</v>
      </c>
      <c r="B11" s="6" t="str">
        <f t="shared" si="1"/>
        <v>Res_ReOp_PGd</v>
      </c>
      <c r="C11" s="55" t="s">
        <v>9</v>
      </c>
      <c r="D11" s="63" t="s">
        <v>1140</v>
      </c>
      <c r="E11" s="57">
        <f t="shared" si="0"/>
        <v>-3474</v>
      </c>
    </row>
    <row r="12" spans="1:5" ht="15" customHeight="1" x14ac:dyDescent="0.25">
      <c r="A12" s="2" t="s">
        <v>1143</v>
      </c>
      <c r="B12" s="6" t="str">
        <f t="shared" si="1"/>
        <v>Res_ReOp_BTot</v>
      </c>
      <c r="C12" s="58" t="s">
        <v>10</v>
      </c>
      <c r="D12" s="59" t="s">
        <v>1142</v>
      </c>
      <c r="E12" s="57">
        <f t="shared" si="0"/>
        <v>85549</v>
      </c>
    </row>
    <row r="13" spans="1:5" ht="15" customHeight="1" x14ac:dyDescent="0.25">
      <c r="A13" s="2" t="s">
        <v>1144</v>
      </c>
      <c r="B13" s="6" t="str">
        <f t="shared" si="1"/>
        <v>Res_ReOp_iTV</v>
      </c>
      <c r="C13" s="55" t="s">
        <v>11</v>
      </c>
      <c r="D13" s="63" t="s">
        <v>2</v>
      </c>
      <c r="E13" s="57">
        <f t="shared" si="0"/>
        <v>365998</v>
      </c>
    </row>
    <row r="14" spans="1:5" ht="15" customHeight="1" x14ac:dyDescent="0.25">
      <c r="A14" s="2" t="s">
        <v>1145</v>
      </c>
      <c r="B14" s="6" t="str">
        <f t="shared" si="1"/>
        <v>Res_ReOp_iAV</v>
      </c>
      <c r="C14" s="55" t="s">
        <v>12</v>
      </c>
      <c r="D14" s="63" t="s">
        <v>3</v>
      </c>
      <c r="E14" s="57">
        <f t="shared" si="0"/>
        <v>104737</v>
      </c>
    </row>
    <row r="15" spans="1:5" ht="15" customHeight="1" x14ac:dyDescent="0.25">
      <c r="A15" s="2" t="s">
        <v>375</v>
      </c>
      <c r="B15" s="6" t="str">
        <f t="shared" si="1"/>
        <v>Res_ReOp_iEjd</v>
      </c>
      <c r="C15" s="55" t="s">
        <v>13</v>
      </c>
      <c r="D15" s="63" t="s">
        <v>4</v>
      </c>
      <c r="E15" s="57">
        <f t="shared" si="0"/>
        <v>20434</v>
      </c>
    </row>
    <row r="16" spans="1:5" ht="15" customHeight="1" x14ac:dyDescent="0.25">
      <c r="A16" s="2" t="s">
        <v>315</v>
      </c>
      <c r="B16" s="6" t="str">
        <f t="shared" si="1"/>
        <v>Res_ReOp_RiU</v>
      </c>
      <c r="C16" s="55" t="s">
        <v>14</v>
      </c>
      <c r="D16" s="63" t="s">
        <v>46</v>
      </c>
      <c r="E16" s="57">
        <f t="shared" si="0"/>
        <v>1669452</v>
      </c>
    </row>
    <row r="17" spans="1:5" ht="15" customHeight="1" x14ac:dyDescent="0.25">
      <c r="A17" s="2" t="s">
        <v>283</v>
      </c>
      <c r="B17" s="6" t="str">
        <f t="shared" si="1"/>
        <v>Res_ReOp_Kurs</v>
      </c>
      <c r="C17" s="55" t="s">
        <v>15</v>
      </c>
      <c r="D17" s="63" t="s">
        <v>47</v>
      </c>
      <c r="E17" s="57">
        <f t="shared" si="0"/>
        <v>2610720</v>
      </c>
    </row>
    <row r="18" spans="1:5" ht="15" customHeight="1" x14ac:dyDescent="0.25">
      <c r="A18" s="2" t="s">
        <v>316</v>
      </c>
      <c r="B18" s="6" t="str">
        <f t="shared" si="1"/>
        <v>Res_ReOp_Rug</v>
      </c>
      <c r="C18" s="55" t="s">
        <v>16</v>
      </c>
      <c r="D18" s="63" t="s">
        <v>48</v>
      </c>
      <c r="E18" s="57">
        <f t="shared" si="0"/>
        <v>-36078</v>
      </c>
    </row>
    <row r="19" spans="1:5" ht="15" customHeight="1" x14ac:dyDescent="0.25">
      <c r="A19" s="2" t="s">
        <v>284</v>
      </c>
      <c r="B19" s="6" t="str">
        <f t="shared" si="1"/>
        <v>Res_ReOp_AdmV</v>
      </c>
      <c r="C19" s="55" t="s">
        <v>17</v>
      </c>
      <c r="D19" s="63" t="s">
        <v>49</v>
      </c>
      <c r="E19" s="57">
        <f t="shared" si="0"/>
        <v>-61111</v>
      </c>
    </row>
    <row r="20" spans="1:5" ht="15" customHeight="1" x14ac:dyDescent="0.25">
      <c r="A20" s="2" t="s">
        <v>381</v>
      </c>
      <c r="B20" s="6" t="str">
        <f t="shared" si="1"/>
        <v>Res_ReOp_iaTot</v>
      </c>
      <c r="C20" s="58" t="s">
        <v>18</v>
      </c>
      <c r="D20" s="59" t="s">
        <v>1146</v>
      </c>
      <c r="E20" s="57">
        <f t="shared" si="0"/>
        <v>4674151</v>
      </c>
    </row>
    <row r="21" spans="1:5" ht="15" customHeight="1" x14ac:dyDescent="0.25">
      <c r="A21" s="2" t="s">
        <v>285</v>
      </c>
      <c r="B21" s="6" t="str">
        <f t="shared" si="1"/>
        <v>Res_ReOp_Pas</v>
      </c>
      <c r="C21" s="55" t="s">
        <v>19</v>
      </c>
      <c r="D21" s="63" t="s">
        <v>51</v>
      </c>
      <c r="E21" s="57">
        <f t="shared" si="0"/>
        <v>-698441</v>
      </c>
    </row>
    <row r="22" spans="1:5" ht="15" customHeight="1" x14ac:dyDescent="0.25">
      <c r="A22" s="2" t="s">
        <v>1148</v>
      </c>
      <c r="B22" s="6" t="str">
        <f t="shared" si="1"/>
        <v>Res_ReOp_iaPTot</v>
      </c>
      <c r="C22" s="58" t="s">
        <v>20</v>
      </c>
      <c r="D22" s="59" t="s">
        <v>1147</v>
      </c>
      <c r="E22" s="57">
        <f t="shared" si="0"/>
        <v>3975710</v>
      </c>
    </row>
    <row r="23" spans="1:5" ht="15" customHeight="1" x14ac:dyDescent="0.25">
      <c r="A23" s="2" t="s">
        <v>1150</v>
      </c>
      <c r="B23" s="6" t="str">
        <f t="shared" si="1"/>
        <v>Res_ReOp_UPy</v>
      </c>
      <c r="C23" s="55" t="s">
        <v>21</v>
      </c>
      <c r="D23" s="63" t="s">
        <v>1149</v>
      </c>
      <c r="E23" s="57">
        <f t="shared" si="0"/>
        <v>-1797623</v>
      </c>
    </row>
    <row r="24" spans="1:5" ht="15" customHeight="1" x14ac:dyDescent="0.25">
      <c r="A24" s="2" t="s">
        <v>318</v>
      </c>
      <c r="B24" s="6" t="str">
        <f t="shared" si="1"/>
        <v>Res_ReOp_MGd</v>
      </c>
      <c r="C24" s="55" t="s">
        <v>22</v>
      </c>
      <c r="D24" s="63" t="s">
        <v>53</v>
      </c>
      <c r="E24" s="57">
        <f t="shared" si="0"/>
        <v>75331</v>
      </c>
    </row>
    <row r="25" spans="1:5" ht="15" customHeight="1" x14ac:dyDescent="0.25">
      <c r="A25" s="2" t="s">
        <v>1151</v>
      </c>
      <c r="B25" s="6" t="str">
        <f t="shared" si="1"/>
        <v>Res_ReOp_Ehs</v>
      </c>
      <c r="C25" s="55" t="s">
        <v>23</v>
      </c>
      <c r="D25" s="63" t="s">
        <v>54</v>
      </c>
      <c r="E25" s="57">
        <f t="shared" si="0"/>
        <v>0</v>
      </c>
    </row>
    <row r="26" spans="1:5" ht="15" customHeight="1" x14ac:dyDescent="0.25">
      <c r="A26" s="2" t="s">
        <v>1152</v>
      </c>
      <c r="B26" s="6" t="str">
        <f t="shared" si="1"/>
        <v>Res_ReOp_GEhs</v>
      </c>
      <c r="C26" s="55" t="s">
        <v>24</v>
      </c>
      <c r="D26" s="63" t="s">
        <v>55</v>
      </c>
      <c r="E26" s="57">
        <f t="shared" si="0"/>
        <v>0</v>
      </c>
    </row>
    <row r="27" spans="1:5" ht="15" customHeight="1" x14ac:dyDescent="0.25">
      <c r="A27" s="2" t="s">
        <v>1154</v>
      </c>
      <c r="B27" s="6" t="str">
        <f t="shared" si="1"/>
        <v>Res_ReOp_PYTot</v>
      </c>
      <c r="C27" s="58" t="s">
        <v>25</v>
      </c>
      <c r="D27" s="59" t="s">
        <v>1153</v>
      </c>
      <c r="E27" s="57">
        <f t="shared" si="0"/>
        <v>-1722292</v>
      </c>
    </row>
    <row r="28" spans="1:5" ht="15" customHeight="1" x14ac:dyDescent="0.25">
      <c r="A28" s="2" t="s">
        <v>351</v>
      </c>
      <c r="B28" s="6" t="str">
        <f t="shared" si="1"/>
        <v>Res_ReOp_Phs</v>
      </c>
      <c r="C28" s="55" t="s">
        <v>26</v>
      </c>
      <c r="D28" s="63" t="s">
        <v>1155</v>
      </c>
      <c r="E28" s="57">
        <f t="shared" si="0"/>
        <v>847966</v>
      </c>
    </row>
    <row r="29" spans="1:5" ht="15" customHeight="1" x14ac:dyDescent="0.25">
      <c r="A29" s="2" t="s">
        <v>1157</v>
      </c>
      <c r="B29" s="6" t="str">
        <f t="shared" si="1"/>
        <v>Res_ReOp_Gfa</v>
      </c>
      <c r="C29" s="55" t="s">
        <v>27</v>
      </c>
      <c r="D29" s="63" t="s">
        <v>1156</v>
      </c>
      <c r="E29" s="57">
        <f t="shared" si="0"/>
        <v>-22130</v>
      </c>
    </row>
    <row r="30" spans="1:5" ht="15" customHeight="1" x14ac:dyDescent="0.25">
      <c r="A30" s="2" t="s">
        <v>1159</v>
      </c>
      <c r="B30" s="6" t="str">
        <f t="shared" si="1"/>
        <v>Res_ReOp_PHTot</v>
      </c>
      <c r="C30" s="58" t="s">
        <v>28</v>
      </c>
      <c r="D30" s="59" t="s">
        <v>1158</v>
      </c>
      <c r="E30" s="57">
        <f t="shared" si="0"/>
        <v>825836</v>
      </c>
    </row>
    <row r="31" spans="1:5" ht="15" customHeight="1" x14ac:dyDescent="0.25">
      <c r="A31" s="2" t="s">
        <v>1161</v>
      </c>
      <c r="B31" s="6" t="str">
        <f t="shared" si="1"/>
        <v>Res_ReOp_TB</v>
      </c>
      <c r="C31" s="55" t="s">
        <v>29</v>
      </c>
      <c r="D31" s="63" t="s">
        <v>1160</v>
      </c>
      <c r="E31" s="57">
        <f t="shared" si="0"/>
        <v>0</v>
      </c>
    </row>
    <row r="32" spans="1:5" ht="15" customHeight="1" x14ac:dyDescent="0.25">
      <c r="A32" s="2" t="s">
        <v>1163</v>
      </c>
      <c r="B32" s="6" t="str">
        <f t="shared" si="1"/>
        <v>Res_ReOp_KBp</v>
      </c>
      <c r="C32" s="55" t="s">
        <v>30</v>
      </c>
      <c r="D32" s="63" t="s">
        <v>1162</v>
      </c>
      <c r="E32" s="57">
        <f t="shared" si="0"/>
        <v>0</v>
      </c>
    </row>
    <row r="33" spans="1:5" ht="15" customHeight="1" x14ac:dyDescent="0.25">
      <c r="A33" s="2" t="s">
        <v>1165</v>
      </c>
      <c r="B33" s="6" t="str">
        <f t="shared" si="1"/>
        <v>Res_ReOp_BoTot</v>
      </c>
      <c r="C33" s="58" t="s">
        <v>31</v>
      </c>
      <c r="D33" s="59" t="s">
        <v>1164</v>
      </c>
      <c r="E33" s="57">
        <f t="shared" si="0"/>
        <v>0</v>
      </c>
    </row>
    <row r="34" spans="1:5" ht="15" customHeight="1" x14ac:dyDescent="0.25">
      <c r="A34" s="2" t="s">
        <v>292</v>
      </c>
      <c r="B34" s="6" t="str">
        <f t="shared" si="1"/>
        <v>Res_ReOp_Eom</v>
      </c>
      <c r="C34" s="55" t="s">
        <v>32</v>
      </c>
      <c r="D34" s="63" t="s">
        <v>57</v>
      </c>
      <c r="E34" s="57">
        <f t="shared" si="0"/>
        <v>0</v>
      </c>
    </row>
    <row r="35" spans="1:5" ht="15" customHeight="1" x14ac:dyDescent="0.25">
      <c r="A35" s="2" t="s">
        <v>293</v>
      </c>
      <c r="B35" s="6" t="str">
        <f t="shared" si="1"/>
        <v>Res_ReOp_Aom</v>
      </c>
      <c r="C35" s="55" t="s">
        <v>33</v>
      </c>
      <c r="D35" s="63" t="s">
        <v>92</v>
      </c>
      <c r="E35" s="57">
        <f t="shared" si="0"/>
        <v>-22042</v>
      </c>
    </row>
    <row r="36" spans="1:5" ht="15" customHeight="1" x14ac:dyDescent="0.25">
      <c r="A36" s="2" t="s">
        <v>319</v>
      </c>
      <c r="B36" s="6" t="str">
        <f t="shared" si="1"/>
        <v>Res_ReOp_PGG</v>
      </c>
      <c r="C36" s="55" t="s">
        <v>34</v>
      </c>
      <c r="D36" s="63" t="s">
        <v>1166</v>
      </c>
      <c r="E36" s="57">
        <f t="shared" si="0"/>
        <v>0</v>
      </c>
    </row>
    <row r="37" spans="1:5" ht="15" customHeight="1" x14ac:dyDescent="0.25">
      <c r="A37" s="2" t="s">
        <v>294</v>
      </c>
      <c r="B37" s="6" t="str">
        <f t="shared" si="1"/>
        <v>Res_ReOp_DTot</v>
      </c>
      <c r="C37" s="58" t="s">
        <v>35</v>
      </c>
      <c r="D37" s="59" t="s">
        <v>1167</v>
      </c>
      <c r="E37" s="57">
        <f t="shared" si="0"/>
        <v>-22042</v>
      </c>
    </row>
    <row r="38" spans="1:5" ht="15" customHeight="1" x14ac:dyDescent="0.25">
      <c r="A38" s="2" t="s">
        <v>1169</v>
      </c>
      <c r="B38" s="6" t="str">
        <f t="shared" si="1"/>
        <v>Res_ReOp_PtTot</v>
      </c>
      <c r="C38" s="58" t="s">
        <v>36</v>
      </c>
      <c r="D38" s="59" t="s">
        <v>1168</v>
      </c>
      <c r="E38" s="57">
        <f t="shared" si="0"/>
        <v>3142760</v>
      </c>
    </row>
    <row r="39" spans="1:5" ht="15" customHeight="1" x14ac:dyDescent="0.25">
      <c r="A39" s="2" t="s">
        <v>385</v>
      </c>
      <c r="B39" s="6" t="str">
        <f t="shared" si="1"/>
        <v>Res_ReOp_Xind</v>
      </c>
      <c r="C39" s="55" t="s">
        <v>37</v>
      </c>
      <c r="D39" s="63" t="s">
        <v>62</v>
      </c>
      <c r="E39" s="57">
        <f t="shared" si="0"/>
        <v>0</v>
      </c>
    </row>
    <row r="40" spans="1:5" ht="15" customHeight="1" x14ac:dyDescent="0.25">
      <c r="A40" s="2" t="s">
        <v>386</v>
      </c>
      <c r="B40" s="6" t="str">
        <f t="shared" si="1"/>
        <v>Res_ReOp_Xomk</v>
      </c>
      <c r="C40" s="55" t="s">
        <v>38</v>
      </c>
      <c r="D40" s="63" t="s">
        <v>194</v>
      </c>
      <c r="E40" s="57">
        <f t="shared" si="0"/>
        <v>0</v>
      </c>
    </row>
    <row r="41" spans="1:5" ht="15" customHeight="1" x14ac:dyDescent="0.25">
      <c r="A41" s="2" t="s">
        <v>269</v>
      </c>
      <c r="B41" s="6" t="str">
        <f t="shared" si="1"/>
        <v>Res_ReOp_ResTot</v>
      </c>
      <c r="C41" s="58" t="s">
        <v>39</v>
      </c>
      <c r="D41" s="59" t="s">
        <v>1170</v>
      </c>
      <c r="E41" s="57">
        <f t="shared" si="0"/>
        <v>3142760</v>
      </c>
    </row>
    <row r="42" spans="1:5" ht="15" customHeight="1" x14ac:dyDescent="0.25">
      <c r="A42" s="2" t="s">
        <v>1172</v>
      </c>
      <c r="B42" s="6" t="str">
        <f t="shared" si="1"/>
        <v>Res_ReOp_XSA</v>
      </c>
      <c r="C42" s="55" t="s">
        <v>40</v>
      </c>
      <c r="D42" s="63" t="s">
        <v>1171</v>
      </c>
      <c r="E42" s="57">
        <f t="shared" si="0"/>
        <v>-478</v>
      </c>
    </row>
    <row r="43" spans="1:5" ht="15" customHeight="1" x14ac:dyDescent="0.25">
      <c r="A43" s="2" t="s">
        <v>1174</v>
      </c>
      <c r="B43" s="6" t="str">
        <f t="shared" si="1"/>
        <v>Res_ReOp_ResNTot</v>
      </c>
      <c r="C43" s="58" t="s">
        <v>41</v>
      </c>
      <c r="D43" s="59" t="s">
        <v>1173</v>
      </c>
      <c r="E43" s="57">
        <f t="shared" si="0"/>
        <v>3142282</v>
      </c>
    </row>
    <row r="44" spans="1:5" x14ac:dyDescent="0.25"/>
    <row r="45" spans="1:5" hidden="1" x14ac:dyDescent="0.25">
      <c r="D45" s="8"/>
    </row>
  </sheetData>
  <sheetProtection password="BF77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77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6" hidden="1" customWidth="1"/>
    <col min="3" max="3" width="5" style="6" customWidth="1"/>
    <col min="4" max="4" width="85.5703125" style="11" customWidth="1"/>
    <col min="5" max="5" width="12.140625" style="6" customWidth="1"/>
    <col min="6" max="6" width="9.140625" style="6" customWidth="1"/>
    <col min="7" max="16384" width="9.140625" style="6" hidden="1"/>
  </cols>
  <sheetData>
    <row r="1" spans="1:5" x14ac:dyDescent="0.25">
      <c r="C1" s="83" t="s">
        <v>908</v>
      </c>
      <c r="D1" s="83"/>
      <c r="E1" s="54"/>
    </row>
    <row r="2" spans="1:5" x14ac:dyDescent="0.25">
      <c r="C2" s="54"/>
      <c r="D2" s="61"/>
      <c r="E2" s="54"/>
    </row>
    <row r="3" spans="1:5" x14ac:dyDescent="0.25">
      <c r="C3" s="54"/>
      <c r="D3" s="61"/>
      <c r="E3" s="54"/>
    </row>
    <row r="4" spans="1:5" ht="30" customHeight="1" x14ac:dyDescent="0.25">
      <c r="C4" s="92" t="s">
        <v>1287</v>
      </c>
      <c r="D4" s="93"/>
      <c r="E4" s="93"/>
    </row>
    <row r="5" spans="1:5" ht="15" customHeight="1" x14ac:dyDescent="0.25">
      <c r="C5" s="82" t="s">
        <v>187</v>
      </c>
      <c r="D5" s="82"/>
      <c r="E5" s="82"/>
    </row>
    <row r="6" spans="1:5" ht="26.25" customHeight="1" x14ac:dyDescent="0.25">
      <c r="C6" s="55"/>
      <c r="D6" s="59"/>
      <c r="E6" s="56" t="s">
        <v>975</v>
      </c>
    </row>
    <row r="7" spans="1:5" ht="15" customHeight="1" x14ac:dyDescent="0.25">
      <c r="B7" s="5" t="s">
        <v>278</v>
      </c>
      <c r="C7" s="55"/>
      <c r="D7" s="59" t="s">
        <v>95</v>
      </c>
      <c r="E7" s="56"/>
    </row>
    <row r="8" spans="1:5" ht="15" customHeight="1" x14ac:dyDescent="0.25">
      <c r="A8" s="2" t="s">
        <v>247</v>
      </c>
      <c r="B8" s="6" t="str">
        <f>"Bal_"&amp;$B$7&amp;"_"&amp;A8</f>
        <v>Bal_AkPa_iak</v>
      </c>
      <c r="C8" s="55" t="s">
        <v>5</v>
      </c>
      <c r="D8" s="63" t="s">
        <v>96</v>
      </c>
      <c r="E8" s="57">
        <f t="shared" ref="E8:E44" si="0">INDEX(Fpk,2,MATCH($B8,Fpk_var,0))</f>
        <v>0</v>
      </c>
    </row>
    <row r="9" spans="1:5" ht="15" customHeight="1" x14ac:dyDescent="0.25">
      <c r="A9" s="2" t="s">
        <v>248</v>
      </c>
      <c r="B9" s="6" t="str">
        <f t="shared" ref="B9:B44" si="1">"Bal_"&amp;$B$7&amp;"_"&amp;A9</f>
        <v>Bal_AkPa_Dm</v>
      </c>
      <c r="C9" s="55" t="s">
        <v>6</v>
      </c>
      <c r="D9" s="63" t="s">
        <v>97</v>
      </c>
      <c r="E9" s="57">
        <f t="shared" si="0"/>
        <v>0</v>
      </c>
    </row>
    <row r="10" spans="1:5" ht="15" customHeight="1" x14ac:dyDescent="0.25">
      <c r="A10" s="2" t="s">
        <v>249</v>
      </c>
      <c r="B10" s="6" t="str">
        <f t="shared" si="1"/>
        <v>Bal_AkPa_Dejd</v>
      </c>
      <c r="C10" s="55" t="s">
        <v>7</v>
      </c>
      <c r="D10" s="63" t="s">
        <v>98</v>
      </c>
      <c r="E10" s="57">
        <f t="shared" si="0"/>
        <v>0</v>
      </c>
    </row>
    <row r="11" spans="1:5" ht="15" customHeight="1" x14ac:dyDescent="0.25">
      <c r="A11" s="2" t="s">
        <v>327</v>
      </c>
      <c r="B11" s="6" t="str">
        <f t="shared" si="1"/>
        <v>Bal_AkPa_MATot</v>
      </c>
      <c r="C11" s="58" t="s">
        <v>8</v>
      </c>
      <c r="D11" s="59" t="s">
        <v>99</v>
      </c>
      <c r="E11" s="57">
        <f t="shared" si="0"/>
        <v>0</v>
      </c>
    </row>
    <row r="12" spans="1:5" ht="15" customHeight="1" x14ac:dyDescent="0.25">
      <c r="A12" s="2" t="s">
        <v>375</v>
      </c>
      <c r="B12" s="6" t="str">
        <f t="shared" si="1"/>
        <v>Bal_AkPa_iEjd</v>
      </c>
      <c r="C12" s="55" t="s">
        <v>9</v>
      </c>
      <c r="D12" s="63" t="s">
        <v>100</v>
      </c>
      <c r="E12" s="57">
        <f t="shared" si="0"/>
        <v>1588668</v>
      </c>
    </row>
    <row r="13" spans="1:5" ht="15" customHeight="1" x14ac:dyDescent="0.25">
      <c r="A13" s="2" t="s">
        <v>376</v>
      </c>
      <c r="B13" s="6" t="str">
        <f t="shared" si="1"/>
        <v>Bal_AkPa_KapTv</v>
      </c>
      <c r="C13" s="55" t="s">
        <v>10</v>
      </c>
      <c r="D13" s="63" t="s">
        <v>101</v>
      </c>
      <c r="E13" s="57">
        <f t="shared" si="0"/>
        <v>2185453</v>
      </c>
    </row>
    <row r="14" spans="1:5" ht="15" customHeight="1" x14ac:dyDescent="0.25">
      <c r="A14" s="2" t="s">
        <v>377</v>
      </c>
      <c r="B14" s="6" t="str">
        <f t="shared" si="1"/>
        <v>Bal_AkPa_UTv</v>
      </c>
      <c r="C14" s="55" t="s">
        <v>11</v>
      </c>
      <c r="D14" s="63" t="s">
        <v>102</v>
      </c>
      <c r="E14" s="57">
        <f t="shared" si="0"/>
        <v>98192</v>
      </c>
    </row>
    <row r="15" spans="1:5" ht="15" customHeight="1" x14ac:dyDescent="0.25">
      <c r="A15" s="2" t="s">
        <v>378</v>
      </c>
      <c r="B15" s="6" t="str">
        <f t="shared" si="1"/>
        <v>Bal_AkPa_KapAv</v>
      </c>
      <c r="C15" s="55" t="s">
        <v>12</v>
      </c>
      <c r="D15" s="63" t="s">
        <v>103</v>
      </c>
      <c r="E15" s="57">
        <f t="shared" si="0"/>
        <v>942049</v>
      </c>
    </row>
    <row r="16" spans="1:5" ht="15" customHeight="1" x14ac:dyDescent="0.25">
      <c r="A16" s="2" t="s">
        <v>379</v>
      </c>
      <c r="B16" s="6" t="str">
        <f t="shared" si="1"/>
        <v>Bal_AkPa_UAv</v>
      </c>
      <c r="C16" s="55" t="s">
        <v>13</v>
      </c>
      <c r="D16" s="63" t="s">
        <v>104</v>
      </c>
      <c r="E16" s="57">
        <f t="shared" si="0"/>
        <v>0</v>
      </c>
    </row>
    <row r="17" spans="1:5" ht="15" customHeight="1" x14ac:dyDescent="0.25">
      <c r="A17" s="2" t="s">
        <v>251</v>
      </c>
      <c r="B17" s="6" t="str">
        <f t="shared" si="1"/>
        <v>Bal_AkPa_invTot</v>
      </c>
      <c r="C17" s="58" t="s">
        <v>14</v>
      </c>
      <c r="D17" s="59" t="s">
        <v>105</v>
      </c>
      <c r="E17" s="57">
        <f t="shared" si="0"/>
        <v>3225694</v>
      </c>
    </row>
    <row r="18" spans="1:5" ht="15" customHeight="1" x14ac:dyDescent="0.25">
      <c r="A18" s="2" t="s">
        <v>252</v>
      </c>
      <c r="B18" s="6" t="str">
        <f t="shared" si="1"/>
        <v>Bal_AkPa_Kapa</v>
      </c>
      <c r="C18" s="55" t="s">
        <v>15</v>
      </c>
      <c r="D18" s="63" t="s">
        <v>106</v>
      </c>
      <c r="E18" s="57">
        <f t="shared" si="0"/>
        <v>3799466</v>
      </c>
    </row>
    <row r="19" spans="1:5" ht="15" customHeight="1" x14ac:dyDescent="0.25">
      <c r="A19" s="2" t="s">
        <v>253</v>
      </c>
      <c r="B19" s="6" t="str">
        <f t="shared" si="1"/>
        <v>Bal_AkPa_invAn</v>
      </c>
      <c r="C19" s="55" t="s">
        <v>16</v>
      </c>
      <c r="D19" s="63" t="s">
        <v>107</v>
      </c>
      <c r="E19" s="57">
        <f t="shared" si="0"/>
        <v>8456707</v>
      </c>
    </row>
    <row r="20" spans="1:5" ht="15" customHeight="1" x14ac:dyDescent="0.25">
      <c r="A20" s="2" t="s">
        <v>399</v>
      </c>
      <c r="B20" s="6" t="str">
        <f t="shared" si="1"/>
        <v>Bal_AkPa_ObL</v>
      </c>
      <c r="C20" s="55" t="s">
        <v>17</v>
      </c>
      <c r="D20" s="63" t="s">
        <v>108</v>
      </c>
      <c r="E20" s="57">
        <f t="shared" si="0"/>
        <v>37325439</v>
      </c>
    </row>
    <row r="21" spans="1:5" ht="15" customHeight="1" x14ac:dyDescent="0.25">
      <c r="A21" s="2" t="s">
        <v>254</v>
      </c>
      <c r="B21" s="6" t="str">
        <f t="shared" si="1"/>
        <v>Bal_AkPa_AnKi</v>
      </c>
      <c r="C21" s="55" t="s">
        <v>18</v>
      </c>
      <c r="D21" s="63" t="s">
        <v>109</v>
      </c>
      <c r="E21" s="57">
        <f t="shared" si="0"/>
        <v>0</v>
      </c>
    </row>
    <row r="22" spans="1:5" ht="15" customHeight="1" x14ac:dyDescent="0.25">
      <c r="A22" s="2" t="s">
        <v>255</v>
      </c>
      <c r="B22" s="6" t="str">
        <f t="shared" si="1"/>
        <v>Bal_AkPa_PUd</v>
      </c>
      <c r="C22" s="55" t="s">
        <v>19</v>
      </c>
      <c r="D22" s="63" t="s">
        <v>110</v>
      </c>
      <c r="E22" s="57">
        <f t="shared" si="0"/>
        <v>1538187</v>
      </c>
    </row>
    <row r="23" spans="1:5" ht="15" customHeight="1" x14ac:dyDescent="0.25">
      <c r="A23" s="2" t="s">
        <v>256</v>
      </c>
      <c r="B23" s="6" t="str">
        <f t="shared" si="1"/>
        <v>Bal_AkPa_Xud</v>
      </c>
      <c r="C23" s="55" t="s">
        <v>20</v>
      </c>
      <c r="D23" s="63" t="s">
        <v>111</v>
      </c>
      <c r="E23" s="57">
        <f t="shared" si="0"/>
        <v>55363</v>
      </c>
    </row>
    <row r="24" spans="1:5" ht="15" customHeight="1" x14ac:dyDescent="0.25">
      <c r="A24" s="2" t="s">
        <v>257</v>
      </c>
      <c r="B24" s="6" t="str">
        <f t="shared" si="1"/>
        <v>Bal_AkPa_iKre</v>
      </c>
      <c r="C24" s="55" t="s">
        <v>21</v>
      </c>
      <c r="D24" s="63" t="s">
        <v>112</v>
      </c>
      <c r="E24" s="57">
        <f t="shared" si="0"/>
        <v>225462</v>
      </c>
    </row>
    <row r="25" spans="1:5" ht="15" customHeight="1" x14ac:dyDescent="0.25">
      <c r="A25" s="2" t="s">
        <v>258</v>
      </c>
      <c r="B25" s="6" t="str">
        <f t="shared" si="1"/>
        <v>Bal_AkPa_Xinv</v>
      </c>
      <c r="C25" s="55" t="s">
        <v>22</v>
      </c>
      <c r="D25" s="63" t="s">
        <v>113</v>
      </c>
      <c r="E25" s="57">
        <f t="shared" si="0"/>
        <v>9230283</v>
      </c>
    </row>
    <row r="26" spans="1:5" ht="15" customHeight="1" x14ac:dyDescent="0.25">
      <c r="A26" s="2" t="s">
        <v>387</v>
      </c>
      <c r="B26" s="6" t="str">
        <f t="shared" si="1"/>
        <v>Bal_AkPa_FinTot</v>
      </c>
      <c r="C26" s="58" t="s">
        <v>23</v>
      </c>
      <c r="D26" s="59" t="s">
        <v>203</v>
      </c>
      <c r="E26" s="57">
        <f t="shared" si="0"/>
        <v>60630907</v>
      </c>
    </row>
    <row r="27" spans="1:5" ht="15" customHeight="1" x14ac:dyDescent="0.25">
      <c r="A27" s="2" t="s">
        <v>250</v>
      </c>
      <c r="B27" s="6" t="str">
        <f t="shared" si="1"/>
        <v>Bal_AkPa_iakTot</v>
      </c>
      <c r="C27" s="58" t="s">
        <v>24</v>
      </c>
      <c r="D27" s="59" t="s">
        <v>1176</v>
      </c>
      <c r="E27" s="57">
        <f t="shared" si="0"/>
        <v>65445269</v>
      </c>
    </row>
    <row r="28" spans="1:5" ht="15" customHeight="1" x14ac:dyDescent="0.25">
      <c r="A28" s="2" t="s">
        <v>329</v>
      </c>
      <c r="B28" s="6" t="str">
        <f t="shared" si="1"/>
        <v>Bal_AkPa_GfPh</v>
      </c>
      <c r="C28" s="55" t="s">
        <v>25</v>
      </c>
      <c r="D28" s="63" t="s">
        <v>1177</v>
      </c>
      <c r="E28" s="57">
        <f t="shared" si="0"/>
        <v>0</v>
      </c>
    </row>
    <row r="29" spans="1:5" ht="15" customHeight="1" x14ac:dyDescent="0.25">
      <c r="A29" s="2" t="s">
        <v>331</v>
      </c>
      <c r="B29" s="6" t="str">
        <f t="shared" si="1"/>
        <v>Bal_AkPa_GfEh</v>
      </c>
      <c r="C29" s="55" t="s">
        <v>26</v>
      </c>
      <c r="D29" s="63" t="s">
        <v>117</v>
      </c>
      <c r="E29" s="57">
        <f t="shared" si="0"/>
        <v>0</v>
      </c>
    </row>
    <row r="30" spans="1:5" ht="15" customHeight="1" x14ac:dyDescent="0.25">
      <c r="A30" s="2" t="s">
        <v>333</v>
      </c>
      <c r="B30" s="6" t="str">
        <f t="shared" si="1"/>
        <v>Bal_AkPa_GfTot</v>
      </c>
      <c r="C30" s="58" t="s">
        <v>27</v>
      </c>
      <c r="D30" s="59" t="s">
        <v>1178</v>
      </c>
      <c r="E30" s="57">
        <f t="shared" si="0"/>
        <v>0</v>
      </c>
    </row>
    <row r="31" spans="1:5" ht="15" customHeight="1" x14ac:dyDescent="0.25">
      <c r="A31" s="2" t="s">
        <v>1180</v>
      </c>
      <c r="B31" s="6" t="str">
        <f t="shared" si="1"/>
        <v>Bal_AkPa_TM</v>
      </c>
      <c r="C31" s="55" t="s">
        <v>28</v>
      </c>
      <c r="D31" s="63" t="s">
        <v>1179</v>
      </c>
      <c r="E31" s="57">
        <f t="shared" si="0"/>
        <v>52</v>
      </c>
    </row>
    <row r="32" spans="1:5" ht="15" customHeight="1" x14ac:dyDescent="0.25">
      <c r="A32" s="2" t="s">
        <v>338</v>
      </c>
      <c r="B32" s="6" t="str">
        <f t="shared" si="1"/>
        <v>Bal_AkPa_TTv</v>
      </c>
      <c r="C32" s="55" t="s">
        <v>29</v>
      </c>
      <c r="D32" s="63" t="s">
        <v>121</v>
      </c>
      <c r="E32" s="57">
        <f t="shared" si="0"/>
        <v>1396</v>
      </c>
    </row>
    <row r="33" spans="1:5" ht="15" customHeight="1" x14ac:dyDescent="0.25">
      <c r="A33" s="2" t="s">
        <v>339</v>
      </c>
      <c r="B33" s="6" t="str">
        <f t="shared" si="1"/>
        <v>Bal_AkPa_TAv</v>
      </c>
      <c r="C33" s="55" t="s">
        <v>30</v>
      </c>
      <c r="D33" s="63" t="s">
        <v>122</v>
      </c>
      <c r="E33" s="57">
        <f t="shared" si="0"/>
        <v>24169</v>
      </c>
    </row>
    <row r="34" spans="1:5" ht="15" customHeight="1" x14ac:dyDescent="0.25">
      <c r="A34" s="2" t="s">
        <v>1181</v>
      </c>
      <c r="B34" s="6" t="str">
        <f t="shared" si="1"/>
        <v>Bal_AkPa_TX</v>
      </c>
      <c r="C34" s="55" t="s">
        <v>31</v>
      </c>
      <c r="D34" s="63" t="s">
        <v>123</v>
      </c>
      <c r="E34" s="57">
        <f t="shared" si="0"/>
        <v>568548</v>
      </c>
    </row>
    <row r="35" spans="1:5" ht="15" customHeight="1" x14ac:dyDescent="0.25">
      <c r="A35" s="2" t="s">
        <v>340</v>
      </c>
      <c r="B35" s="6" t="str">
        <f t="shared" si="1"/>
        <v>Bal_AkPa_TTot</v>
      </c>
      <c r="C35" s="58" t="s">
        <v>32</v>
      </c>
      <c r="D35" s="59" t="s">
        <v>1182</v>
      </c>
      <c r="E35" s="57">
        <f t="shared" si="0"/>
        <v>594165</v>
      </c>
    </row>
    <row r="36" spans="1:5" ht="15" customHeight="1" x14ac:dyDescent="0.25">
      <c r="A36" s="2" t="s">
        <v>341</v>
      </c>
      <c r="B36" s="6" t="str">
        <f t="shared" si="1"/>
        <v>Bal_AkPa_AkMB</v>
      </c>
      <c r="C36" s="55" t="s">
        <v>33</v>
      </c>
      <c r="D36" s="63" t="s">
        <v>228</v>
      </c>
      <c r="E36" s="57">
        <f t="shared" si="0"/>
        <v>0</v>
      </c>
    </row>
    <row r="37" spans="1:5" ht="15" customHeight="1" x14ac:dyDescent="0.25">
      <c r="A37" s="2" t="s">
        <v>1184</v>
      </c>
      <c r="B37" s="6" t="str">
        <f t="shared" si="1"/>
        <v>Bal_AkPa_AuP</v>
      </c>
      <c r="C37" s="55" t="s">
        <v>34</v>
      </c>
      <c r="D37" s="63" t="s">
        <v>1183</v>
      </c>
      <c r="E37" s="57">
        <f t="shared" si="0"/>
        <v>44038</v>
      </c>
    </row>
    <row r="38" spans="1:5" ht="15" customHeight="1" x14ac:dyDescent="0.25">
      <c r="A38" s="2" t="s">
        <v>344</v>
      </c>
      <c r="B38" s="6" t="str">
        <f t="shared" si="1"/>
        <v>Bal_AkPa_LBe</v>
      </c>
      <c r="C38" s="55" t="s">
        <v>35</v>
      </c>
      <c r="D38" s="63" t="s">
        <v>125</v>
      </c>
      <c r="E38" s="57">
        <f t="shared" si="0"/>
        <v>483080</v>
      </c>
    </row>
    <row r="39" spans="1:5" ht="15" customHeight="1" x14ac:dyDescent="0.25">
      <c r="A39" s="2" t="s">
        <v>388</v>
      </c>
      <c r="B39" s="6" t="str">
        <f t="shared" si="1"/>
        <v>Bal_AkPa_AkX</v>
      </c>
      <c r="C39" s="55" t="s">
        <v>36</v>
      </c>
      <c r="D39" s="63" t="s">
        <v>113</v>
      </c>
      <c r="E39" s="57">
        <f t="shared" si="0"/>
        <v>1</v>
      </c>
    </row>
    <row r="40" spans="1:5" ht="15" customHeight="1" x14ac:dyDescent="0.25">
      <c r="A40" s="2" t="s">
        <v>389</v>
      </c>
      <c r="B40" s="6" t="str">
        <f t="shared" si="1"/>
        <v>Bal_AkPa_AkXTot</v>
      </c>
      <c r="C40" s="58" t="s">
        <v>37</v>
      </c>
      <c r="D40" s="59" t="s">
        <v>1185</v>
      </c>
      <c r="E40" s="57">
        <f t="shared" si="0"/>
        <v>527119</v>
      </c>
    </row>
    <row r="41" spans="1:5" ht="15" customHeight="1" x14ac:dyDescent="0.25">
      <c r="A41" s="2" t="s">
        <v>393</v>
      </c>
      <c r="B41" s="6" t="str">
        <f t="shared" si="1"/>
        <v>Bal_AkPa_TrL</v>
      </c>
      <c r="C41" s="55" t="s">
        <v>38</v>
      </c>
      <c r="D41" s="63" t="s">
        <v>127</v>
      </c>
      <c r="E41" s="57">
        <f t="shared" si="0"/>
        <v>145353</v>
      </c>
    </row>
    <row r="42" spans="1:5" ht="15" customHeight="1" x14ac:dyDescent="0.25">
      <c r="A42" s="2" t="s">
        <v>391</v>
      </c>
      <c r="B42" s="6" t="str">
        <f t="shared" si="1"/>
        <v>Bal_AkPa_XPap</v>
      </c>
      <c r="C42" s="55" t="s">
        <v>39</v>
      </c>
      <c r="D42" s="63" t="s">
        <v>128</v>
      </c>
      <c r="E42" s="57">
        <f t="shared" si="0"/>
        <v>115282</v>
      </c>
    </row>
    <row r="43" spans="1:5" ht="15" customHeight="1" x14ac:dyDescent="0.25">
      <c r="A43" s="2" t="s">
        <v>392</v>
      </c>
      <c r="B43" s="6" t="str">
        <f t="shared" si="1"/>
        <v>Bal_AkPa_PapTot</v>
      </c>
      <c r="C43" s="58" t="s">
        <v>40</v>
      </c>
      <c r="D43" s="59" t="s">
        <v>1186</v>
      </c>
      <c r="E43" s="57">
        <f t="shared" si="0"/>
        <v>260635</v>
      </c>
    </row>
    <row r="44" spans="1:5" ht="15" customHeight="1" x14ac:dyDescent="0.25">
      <c r="A44" s="2" t="s">
        <v>260</v>
      </c>
      <c r="B44" s="6" t="str">
        <f t="shared" si="1"/>
        <v>Bal_AkPa_AktTot</v>
      </c>
      <c r="C44" s="58" t="s">
        <v>41</v>
      </c>
      <c r="D44" s="59" t="s">
        <v>1187</v>
      </c>
      <c r="E44" s="57">
        <f t="shared" si="0"/>
        <v>66827188</v>
      </c>
    </row>
    <row r="45" spans="1:5" ht="15" customHeight="1" x14ac:dyDescent="0.25">
      <c r="A45" s="3"/>
      <c r="C45" s="58"/>
      <c r="D45" s="59"/>
      <c r="E45" s="59"/>
    </row>
    <row r="46" spans="1:5" ht="15" customHeight="1" x14ac:dyDescent="0.25">
      <c r="A46" s="3"/>
      <c r="C46" s="58"/>
      <c r="D46" s="59" t="s">
        <v>129</v>
      </c>
      <c r="E46" s="59"/>
    </row>
    <row r="47" spans="1:5" ht="15" customHeight="1" x14ac:dyDescent="0.25">
      <c r="A47" s="2" t="s">
        <v>400</v>
      </c>
      <c r="B47" s="6" t="str">
        <f t="shared" ref="B47:B75" si="2">"Bal_"&amp;$B$7&amp;"_"&amp;A47</f>
        <v>Bal_AkPa_OhL</v>
      </c>
      <c r="C47" s="55" t="s">
        <v>42</v>
      </c>
      <c r="D47" s="63" t="s">
        <v>162</v>
      </c>
      <c r="E47" s="57">
        <f t="shared" ref="E47:E75" si="3">INDEX(Fpk,2,MATCH($B47,Fpk_var,0))</f>
        <v>0</v>
      </c>
    </row>
    <row r="48" spans="1:5" ht="15" customHeight="1" x14ac:dyDescent="0.25">
      <c r="A48" s="2" t="s">
        <v>1189</v>
      </c>
      <c r="B48" s="6" t="str">
        <f t="shared" si="2"/>
        <v>Bal_AkPa_Rsv</v>
      </c>
      <c r="C48" s="55" t="s">
        <v>43</v>
      </c>
      <c r="D48" s="63" t="s">
        <v>1188</v>
      </c>
      <c r="E48" s="57">
        <f t="shared" si="3"/>
        <v>886450</v>
      </c>
    </row>
    <row r="49" spans="1:5" ht="15" customHeight="1" x14ac:dyDescent="0.25">
      <c r="A49" s="2" t="s">
        <v>270</v>
      </c>
      <c r="B49" s="6" t="str">
        <f t="shared" si="2"/>
        <v>Bal_AkPa_OvUn</v>
      </c>
      <c r="C49" s="55" t="s">
        <v>44</v>
      </c>
      <c r="D49" s="63" t="s">
        <v>169</v>
      </c>
      <c r="E49" s="57">
        <f t="shared" si="3"/>
        <v>9209463</v>
      </c>
    </row>
    <row r="50" spans="1:5" ht="15" customHeight="1" x14ac:dyDescent="0.25">
      <c r="A50" s="2" t="s">
        <v>1191</v>
      </c>
      <c r="B50" s="6" t="str">
        <f t="shared" si="2"/>
        <v>Bal_AkPa_UdSv</v>
      </c>
      <c r="C50" s="55" t="s">
        <v>45</v>
      </c>
      <c r="D50" s="63" t="s">
        <v>1190</v>
      </c>
      <c r="E50" s="57">
        <f t="shared" si="3"/>
        <v>1250000</v>
      </c>
    </row>
    <row r="51" spans="1:5" ht="15" customHeight="1" x14ac:dyDescent="0.25">
      <c r="A51" s="2" t="s">
        <v>347</v>
      </c>
      <c r="B51" s="6" t="str">
        <f t="shared" si="2"/>
        <v>Bal_AkPa_Mi</v>
      </c>
      <c r="C51" s="55" t="s">
        <v>66</v>
      </c>
      <c r="D51" s="63" t="s">
        <v>229</v>
      </c>
      <c r="E51" s="57">
        <f t="shared" si="3"/>
        <v>0</v>
      </c>
    </row>
    <row r="52" spans="1:5" ht="15" customHeight="1" x14ac:dyDescent="0.25">
      <c r="A52" s="2" t="s">
        <v>348</v>
      </c>
      <c r="B52" s="6" t="str">
        <f t="shared" si="2"/>
        <v>Bal_AkPa_EkTot</v>
      </c>
      <c r="C52" s="58" t="s">
        <v>67</v>
      </c>
      <c r="D52" s="59" t="s">
        <v>1192</v>
      </c>
      <c r="E52" s="57">
        <f t="shared" si="3"/>
        <v>11345913</v>
      </c>
    </row>
    <row r="53" spans="1:5" ht="15" customHeight="1" x14ac:dyDescent="0.25">
      <c r="A53" s="2" t="s">
        <v>349</v>
      </c>
      <c r="B53" s="6" t="str">
        <f t="shared" si="2"/>
        <v>Bal_AkPa_AnLk</v>
      </c>
      <c r="C53" s="55" t="s">
        <v>68</v>
      </c>
      <c r="D53" s="63" t="s">
        <v>1193</v>
      </c>
      <c r="E53" s="57">
        <f t="shared" si="3"/>
        <v>10000</v>
      </c>
    </row>
    <row r="54" spans="1:5" ht="15" customHeight="1" x14ac:dyDescent="0.25">
      <c r="A54" s="2" t="s">
        <v>353</v>
      </c>
      <c r="B54" s="6" t="str">
        <f t="shared" si="2"/>
        <v>Bal_AkPa_GY</v>
      </c>
      <c r="C54" s="55" t="s">
        <v>69</v>
      </c>
      <c r="D54" s="63" t="s">
        <v>170</v>
      </c>
      <c r="E54" s="57">
        <f t="shared" si="3"/>
        <v>38074904</v>
      </c>
    </row>
    <row r="55" spans="1:5" ht="15" customHeight="1" x14ac:dyDescent="0.25">
      <c r="A55" s="2" t="s">
        <v>1195</v>
      </c>
      <c r="B55" s="6" t="str">
        <f t="shared" si="2"/>
        <v>Bal_AkPa_Bop</v>
      </c>
      <c r="C55" s="55" t="s">
        <v>70</v>
      </c>
      <c r="D55" s="63" t="s">
        <v>1194</v>
      </c>
      <c r="E55" s="57">
        <f t="shared" si="3"/>
        <v>0</v>
      </c>
    </row>
    <row r="56" spans="1:5" ht="15" customHeight="1" x14ac:dyDescent="0.25">
      <c r="A56" s="2" t="s">
        <v>1197</v>
      </c>
      <c r="B56" s="6" t="str">
        <f t="shared" si="2"/>
        <v>Bal_AkPa_PhTot</v>
      </c>
      <c r="C56" s="58" t="s">
        <v>71</v>
      </c>
      <c r="D56" s="59" t="s">
        <v>1196</v>
      </c>
      <c r="E56" s="57">
        <f t="shared" si="3"/>
        <v>38074904</v>
      </c>
    </row>
    <row r="57" spans="1:5" ht="15" customHeight="1" x14ac:dyDescent="0.25">
      <c r="A57" s="2" t="s">
        <v>1199</v>
      </c>
      <c r="B57" s="6" t="str">
        <f t="shared" si="2"/>
        <v>Bal_AkPa_Erh</v>
      </c>
      <c r="C57" s="55" t="s">
        <v>72</v>
      </c>
      <c r="D57" s="63" t="s">
        <v>1198</v>
      </c>
      <c r="E57" s="57">
        <f t="shared" si="3"/>
        <v>3456676</v>
      </c>
    </row>
    <row r="58" spans="1:5" ht="15" customHeight="1" x14ac:dyDescent="0.25">
      <c r="A58" s="2" t="s">
        <v>354</v>
      </c>
      <c r="B58" s="6" t="str">
        <f t="shared" si="2"/>
        <v>Bal_AkPa_KoBp</v>
      </c>
      <c r="C58" s="55" t="s">
        <v>73</v>
      </c>
      <c r="D58" s="63" t="s">
        <v>1200</v>
      </c>
      <c r="E58" s="57">
        <f t="shared" si="3"/>
        <v>0</v>
      </c>
    </row>
    <row r="59" spans="1:5" ht="15" customHeight="1" x14ac:dyDescent="0.25">
      <c r="A59" s="2" t="s">
        <v>1202</v>
      </c>
      <c r="B59" s="6" t="str">
        <f t="shared" si="2"/>
        <v>Bal_AkPa_PmHTot</v>
      </c>
      <c r="C59" s="58" t="s">
        <v>74</v>
      </c>
      <c r="D59" s="59" t="s">
        <v>1201</v>
      </c>
      <c r="E59" s="57">
        <f t="shared" si="3"/>
        <v>41531580</v>
      </c>
    </row>
    <row r="60" spans="1:5" ht="15" customHeight="1" x14ac:dyDescent="0.25">
      <c r="A60" s="2" t="s">
        <v>1203</v>
      </c>
      <c r="B60" s="6" t="str">
        <f t="shared" si="2"/>
        <v>Bal_AkPa_UPas</v>
      </c>
      <c r="C60" s="55" t="s">
        <v>75</v>
      </c>
      <c r="D60" s="63" t="s">
        <v>1183</v>
      </c>
      <c r="E60" s="57">
        <f t="shared" si="3"/>
        <v>12311</v>
      </c>
    </row>
    <row r="61" spans="1:5" ht="15" customHeight="1" x14ac:dyDescent="0.25">
      <c r="A61" s="2" t="s">
        <v>364</v>
      </c>
      <c r="B61" s="6" t="str">
        <f t="shared" si="2"/>
        <v>Bal_AkPa_PLF</v>
      </c>
      <c r="C61" s="55" t="s">
        <v>76</v>
      </c>
      <c r="D61" s="63" t="s">
        <v>172</v>
      </c>
      <c r="E61" s="57">
        <f t="shared" si="3"/>
        <v>0</v>
      </c>
    </row>
    <row r="62" spans="1:5" ht="15" customHeight="1" x14ac:dyDescent="0.25">
      <c r="A62" s="2" t="s">
        <v>366</v>
      </c>
      <c r="B62" s="6" t="str">
        <f t="shared" si="2"/>
        <v>Bal_AkPa_XHen</v>
      </c>
      <c r="C62" s="55" t="s">
        <v>77</v>
      </c>
      <c r="D62" s="63" t="s">
        <v>174</v>
      </c>
      <c r="E62" s="57">
        <f t="shared" si="3"/>
        <v>1439</v>
      </c>
    </row>
    <row r="63" spans="1:5" ht="15" customHeight="1" x14ac:dyDescent="0.25">
      <c r="A63" s="2" t="s">
        <v>367</v>
      </c>
      <c r="B63" s="6" t="str">
        <f t="shared" si="2"/>
        <v>Bal_AkPa_HFTot</v>
      </c>
      <c r="C63" s="58" t="s">
        <v>78</v>
      </c>
      <c r="D63" s="59" t="s">
        <v>1204</v>
      </c>
      <c r="E63" s="57">
        <f t="shared" si="3"/>
        <v>13750</v>
      </c>
    </row>
    <row r="64" spans="1:5" ht="15" customHeight="1" x14ac:dyDescent="0.25">
      <c r="A64" s="2" t="s">
        <v>380</v>
      </c>
      <c r="B64" s="6" t="str">
        <f t="shared" si="2"/>
        <v>Bal_AkPa_Gfdep</v>
      </c>
      <c r="C64" s="55" t="s">
        <v>79</v>
      </c>
      <c r="D64" s="63" t="s">
        <v>114</v>
      </c>
      <c r="E64" s="57">
        <f t="shared" si="3"/>
        <v>0</v>
      </c>
    </row>
    <row r="65" spans="1:5" ht="15" customHeight="1" x14ac:dyDescent="0.25">
      <c r="A65" s="2" t="s">
        <v>1206</v>
      </c>
      <c r="B65" s="6" t="str">
        <f t="shared" si="2"/>
        <v>Bal_AkPa_GPkv</v>
      </c>
      <c r="C65" s="55" t="s">
        <v>80</v>
      </c>
      <c r="D65" s="63" t="s">
        <v>1205</v>
      </c>
      <c r="E65" s="57">
        <f t="shared" si="3"/>
        <v>74</v>
      </c>
    </row>
    <row r="66" spans="1:5" ht="15" customHeight="1" x14ac:dyDescent="0.25">
      <c r="A66" s="2" t="s">
        <v>402</v>
      </c>
      <c r="B66" s="6" t="str">
        <f t="shared" si="2"/>
        <v>Bal_AkPa_OgL</v>
      </c>
      <c r="C66" s="55" t="s">
        <v>81</v>
      </c>
      <c r="D66" s="63" t="s">
        <v>177</v>
      </c>
      <c r="E66" s="57">
        <f t="shared" si="3"/>
        <v>0</v>
      </c>
    </row>
    <row r="67" spans="1:5" ht="15" customHeight="1" x14ac:dyDescent="0.25">
      <c r="A67" s="2" t="s">
        <v>274</v>
      </c>
      <c r="B67" s="6" t="str">
        <f t="shared" si="2"/>
        <v>Bal_AkPa_KonG</v>
      </c>
      <c r="C67" s="55" t="s">
        <v>82</v>
      </c>
      <c r="D67" s="63" t="s">
        <v>178</v>
      </c>
      <c r="E67" s="57">
        <f t="shared" si="3"/>
        <v>0</v>
      </c>
    </row>
    <row r="68" spans="1:5" ht="15" customHeight="1" x14ac:dyDescent="0.25">
      <c r="A68" s="2" t="s">
        <v>368</v>
      </c>
      <c r="B68" s="6" t="str">
        <f t="shared" si="2"/>
        <v>Bal_AkPa_UdG</v>
      </c>
      <c r="C68" s="55" t="s">
        <v>83</v>
      </c>
      <c r="D68" s="63" t="s">
        <v>186</v>
      </c>
      <c r="E68" s="57">
        <f t="shared" si="3"/>
        <v>0</v>
      </c>
    </row>
    <row r="69" spans="1:5" ht="15" customHeight="1" x14ac:dyDescent="0.25">
      <c r="A69" s="2" t="s">
        <v>275</v>
      </c>
      <c r="B69" s="6" t="str">
        <f t="shared" si="2"/>
        <v>Bal_AkPa_GKre</v>
      </c>
      <c r="C69" s="55" t="s">
        <v>84</v>
      </c>
      <c r="D69" s="63" t="s">
        <v>179</v>
      </c>
      <c r="E69" s="57">
        <f t="shared" si="3"/>
        <v>12811570</v>
      </c>
    </row>
    <row r="70" spans="1:5" ht="15" customHeight="1" x14ac:dyDescent="0.25">
      <c r="A70" s="2" t="s">
        <v>369</v>
      </c>
      <c r="B70" s="6" t="str">
        <f t="shared" si="2"/>
        <v>Bal_AkPa_GTv</v>
      </c>
      <c r="C70" s="55" t="s">
        <v>130</v>
      </c>
      <c r="D70" s="63" t="s">
        <v>180</v>
      </c>
      <c r="E70" s="57">
        <f t="shared" si="3"/>
        <v>22835</v>
      </c>
    </row>
    <row r="71" spans="1:5" ht="15" customHeight="1" x14ac:dyDescent="0.25">
      <c r="A71" s="2" t="s">
        <v>370</v>
      </c>
      <c r="B71" s="6" t="str">
        <f t="shared" si="2"/>
        <v>Bal_AkPa_GAv</v>
      </c>
      <c r="C71" s="55" t="s">
        <v>131</v>
      </c>
      <c r="D71" s="63" t="s">
        <v>181</v>
      </c>
      <c r="E71" s="57">
        <f t="shared" si="3"/>
        <v>0</v>
      </c>
    </row>
    <row r="72" spans="1:5" ht="15" customHeight="1" x14ac:dyDescent="0.25">
      <c r="A72" s="2" t="s">
        <v>372</v>
      </c>
      <c r="B72" s="6" t="str">
        <f t="shared" si="2"/>
        <v>Bal_AkPa_XG</v>
      </c>
      <c r="C72" s="55" t="s">
        <v>132</v>
      </c>
      <c r="D72" s="63" t="s">
        <v>184</v>
      </c>
      <c r="E72" s="57">
        <f t="shared" si="3"/>
        <v>1085518</v>
      </c>
    </row>
    <row r="73" spans="1:5" ht="15" customHeight="1" x14ac:dyDescent="0.25">
      <c r="A73" s="2" t="s">
        <v>277</v>
      </c>
      <c r="B73" s="6" t="str">
        <f t="shared" si="2"/>
        <v>Bal_AkPa_GTot</v>
      </c>
      <c r="C73" s="58" t="s">
        <v>133</v>
      </c>
      <c r="D73" s="59" t="s">
        <v>1207</v>
      </c>
      <c r="E73" s="57">
        <f t="shared" si="3"/>
        <v>13919997</v>
      </c>
    </row>
    <row r="74" spans="1:5" ht="15" customHeight="1" x14ac:dyDescent="0.25">
      <c r="A74" s="2" t="s">
        <v>373</v>
      </c>
      <c r="B74" s="6" t="str">
        <f t="shared" si="2"/>
        <v>Bal_AkPa_Pap</v>
      </c>
      <c r="C74" s="55" t="s">
        <v>134</v>
      </c>
      <c r="D74" s="63" t="s">
        <v>185</v>
      </c>
      <c r="E74" s="57">
        <f t="shared" si="3"/>
        <v>5947</v>
      </c>
    </row>
    <row r="75" spans="1:5" ht="15" customHeight="1" x14ac:dyDescent="0.25">
      <c r="A75" s="2" t="s">
        <v>374</v>
      </c>
      <c r="B75" s="6" t="str">
        <f t="shared" si="2"/>
        <v>Bal_AkPa_PasTot</v>
      </c>
      <c r="C75" s="58" t="s">
        <v>135</v>
      </c>
      <c r="D75" s="59" t="s">
        <v>1208</v>
      </c>
      <c r="E75" s="57">
        <f t="shared" si="3"/>
        <v>66827188</v>
      </c>
    </row>
    <row r="76" spans="1:5" x14ac:dyDescent="0.25"/>
    <row r="77" spans="1:5" hidden="1" x14ac:dyDescent="0.25">
      <c r="D77" s="8"/>
    </row>
  </sheetData>
  <sheetProtection password="BF77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Header>&amp;C&amp;G</oddHeader>
  </headerFooter>
  <rowBreaks count="1" manualBreakCount="1">
    <brk id="44" max="16383" man="1"/>
  </rowBreaks>
  <ignoredErrors>
    <ignoredError sqref="C5" numberStoredAsText="1"/>
  </ignoredErrors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5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6" hidden="1" customWidth="1"/>
    <col min="3" max="3" width="5" style="6" customWidth="1"/>
    <col min="4" max="4" width="70" style="11" customWidth="1"/>
    <col min="5" max="5" width="12.140625" style="6" customWidth="1"/>
    <col min="6" max="6" width="9.140625" style="6" customWidth="1"/>
    <col min="7" max="16384" width="9.140625" style="6" hidden="1"/>
  </cols>
  <sheetData>
    <row r="1" spans="1:5" x14ac:dyDescent="0.25">
      <c r="C1" s="83" t="s">
        <v>908</v>
      </c>
      <c r="D1" s="83"/>
      <c r="E1" s="54"/>
    </row>
    <row r="2" spans="1:5" x14ac:dyDescent="0.25">
      <c r="C2" s="54"/>
      <c r="D2" s="61"/>
      <c r="E2" s="54"/>
    </row>
    <row r="3" spans="1:5" x14ac:dyDescent="0.25">
      <c r="C3" s="54"/>
      <c r="D3" s="61"/>
      <c r="E3" s="54"/>
    </row>
    <row r="4" spans="1:5" ht="29.25" customHeight="1" x14ac:dyDescent="0.25">
      <c r="C4" s="92" t="s">
        <v>1289</v>
      </c>
      <c r="D4" s="93"/>
      <c r="E4" s="93"/>
    </row>
    <row r="5" spans="1:5" ht="15" customHeight="1" x14ac:dyDescent="0.25">
      <c r="C5" s="82" t="s">
        <v>187</v>
      </c>
      <c r="D5" s="82"/>
      <c r="E5" s="82"/>
    </row>
    <row r="6" spans="1:5" ht="26.25" customHeight="1" x14ac:dyDescent="0.25">
      <c r="C6" s="55"/>
      <c r="D6" s="59"/>
      <c r="E6" s="56" t="s">
        <v>975</v>
      </c>
    </row>
    <row r="7" spans="1:5" ht="15" customHeight="1" x14ac:dyDescent="0.25">
      <c r="B7" s="5" t="s">
        <v>1068</v>
      </c>
      <c r="C7" s="55"/>
      <c r="D7" s="59" t="s">
        <v>1039</v>
      </c>
      <c r="E7" s="56"/>
    </row>
    <row r="8" spans="1:5" ht="15" customHeight="1" x14ac:dyDescent="0.25">
      <c r="A8" s="2" t="s">
        <v>1242</v>
      </c>
      <c r="B8" s="6" t="str">
        <f>"PRU_"&amp;$B$7&amp;"_"&amp;A8</f>
        <v>PRU_PeRe_Htb</v>
      </c>
      <c r="C8" s="55" t="s">
        <v>5</v>
      </c>
      <c r="D8" s="63" t="s">
        <v>1241</v>
      </c>
      <c r="E8" s="57">
        <f>INDEX(Fpk,2,MATCH($B8,Fpk_var,0))</f>
        <v>35</v>
      </c>
    </row>
    <row r="9" spans="1:5" ht="15" customHeight="1" x14ac:dyDescent="0.25">
      <c r="A9" s="1"/>
      <c r="C9" s="55"/>
      <c r="D9" s="59" t="s">
        <v>1042</v>
      </c>
      <c r="E9" s="56"/>
    </row>
    <row r="10" spans="1:5" ht="15" customHeight="1" x14ac:dyDescent="0.25">
      <c r="A10" s="2" t="s">
        <v>1044</v>
      </c>
      <c r="B10" s="6" t="str">
        <f>"PRU_"&amp;$B$7&amp;"_"&amp;A10</f>
        <v>PRU_PeRe_Lon</v>
      </c>
      <c r="C10" s="55" t="s">
        <v>6</v>
      </c>
      <c r="D10" s="63" t="s">
        <v>1043</v>
      </c>
      <c r="E10" s="57">
        <f>INDEX(Fpk,2,MATCH($B10,Fpk_var,0))</f>
        <v>7991</v>
      </c>
    </row>
    <row r="11" spans="1:5" ht="15" customHeight="1" x14ac:dyDescent="0.25">
      <c r="A11" s="2" t="s">
        <v>1046</v>
      </c>
      <c r="B11" s="6" t="str">
        <f>"PRU_"&amp;$B$7&amp;"_"&amp;A11</f>
        <v>PRU_PeRe_Pen</v>
      </c>
      <c r="C11" s="55" t="s">
        <v>7</v>
      </c>
      <c r="D11" s="63" t="s">
        <v>1045</v>
      </c>
      <c r="E11" s="57">
        <f>INDEX(Fpk,2,MATCH($B11,Fpk_var,0))</f>
        <v>693</v>
      </c>
    </row>
    <row r="12" spans="1:5" ht="15" customHeight="1" x14ac:dyDescent="0.25">
      <c r="A12" s="2" t="s">
        <v>1243</v>
      </c>
      <c r="B12" s="6" t="str">
        <f>"PRU_"&amp;$B$7&amp;"_"&amp;A12</f>
        <v>PRU_PeRe_USS</v>
      </c>
      <c r="C12" s="55" t="s">
        <v>8</v>
      </c>
      <c r="D12" s="63" t="s">
        <v>1047</v>
      </c>
      <c r="E12" s="57">
        <f>INDEX(Fpk,2,MATCH($B12,Fpk_var,0))</f>
        <v>124</v>
      </c>
    </row>
    <row r="13" spans="1:5" ht="15" customHeight="1" x14ac:dyDescent="0.25">
      <c r="A13" s="2" t="s">
        <v>1050</v>
      </c>
      <c r="B13" s="6" t="str">
        <f>"PRU_"&amp;$B$7&amp;"_"&amp;A13</f>
        <v>PRU_PeRe_Afg</v>
      </c>
      <c r="C13" s="55" t="s">
        <v>9</v>
      </c>
      <c r="D13" s="63" t="s">
        <v>1049</v>
      </c>
      <c r="E13" s="57">
        <f>INDEX(Fpk,2,MATCH($B13,Fpk_var,0))</f>
        <v>1047</v>
      </c>
    </row>
    <row r="14" spans="1:5" ht="15" customHeight="1" x14ac:dyDescent="0.25">
      <c r="A14" s="2" t="s">
        <v>1052</v>
      </c>
      <c r="B14" s="6" t="str">
        <f>"PRU_"&amp;$B$7&amp;"_"&amp;A14</f>
        <v>PRU_PeRe_PuTot</v>
      </c>
      <c r="C14" s="58" t="s">
        <v>10</v>
      </c>
      <c r="D14" s="59" t="s">
        <v>1051</v>
      </c>
      <c r="E14" s="57">
        <f>INDEX(Fpk,2,MATCH($B14,Fpk_var,0))</f>
        <v>9855</v>
      </c>
    </row>
    <row r="15" spans="1:5" ht="15" customHeight="1" x14ac:dyDescent="0.25">
      <c r="A15" s="1"/>
      <c r="C15" s="55"/>
      <c r="D15" s="59" t="s">
        <v>1053</v>
      </c>
      <c r="E15" s="56"/>
    </row>
    <row r="16" spans="1:5" ht="15" customHeight="1" x14ac:dyDescent="0.25">
      <c r="A16" s="2" t="s">
        <v>1055</v>
      </c>
      <c r="B16" s="6" t="str">
        <f>"PRU_"&amp;$B$7&amp;"_"&amp;A16</f>
        <v>PRU_PeRe_Rep</v>
      </c>
      <c r="C16" s="55" t="s">
        <v>11</v>
      </c>
      <c r="D16" s="63" t="s">
        <v>1054</v>
      </c>
      <c r="E16" s="57">
        <f>INDEX(Fpk,2,MATCH($B16,Fpk_var,0))</f>
        <v>0</v>
      </c>
    </row>
    <row r="17" spans="1:5" ht="15" customHeight="1" x14ac:dyDescent="0.25">
      <c r="A17" s="2" t="s">
        <v>1244</v>
      </c>
      <c r="B17" s="6" t="str">
        <f>"PRU_"&amp;$B$7&amp;"_"&amp;A17</f>
        <v>PRU_PeRe_Best</v>
      </c>
      <c r="C17" s="55" t="s">
        <v>12</v>
      </c>
      <c r="D17" s="63" t="s">
        <v>1056</v>
      </c>
      <c r="E17" s="57">
        <f>INDEX(Fpk,2,MATCH($B17,Fpk_var,0))</f>
        <v>2148</v>
      </c>
    </row>
    <row r="18" spans="1:5" ht="15" customHeight="1" x14ac:dyDescent="0.25">
      <c r="A18" s="2" t="s">
        <v>1059</v>
      </c>
      <c r="B18" s="6" t="str">
        <f>"PRU_"&amp;$B$7&amp;"_"&amp;A18</f>
        <v>PRU_PeRe_Dir</v>
      </c>
      <c r="C18" s="55" t="s">
        <v>13</v>
      </c>
      <c r="D18" s="63" t="s">
        <v>1058</v>
      </c>
      <c r="E18" s="57">
        <f>INDEX(Fpk,2,MATCH($B18,Fpk_var,0))</f>
        <v>8433</v>
      </c>
    </row>
    <row r="19" spans="1:5" ht="15" customHeight="1" x14ac:dyDescent="0.25">
      <c r="A19" s="1"/>
      <c r="C19" s="55"/>
      <c r="D19" s="59" t="s">
        <v>1060</v>
      </c>
      <c r="E19" s="56"/>
    </row>
    <row r="20" spans="1:5" ht="15" customHeight="1" x14ac:dyDescent="0.25">
      <c r="A20" s="2" t="s">
        <v>1245</v>
      </c>
      <c r="B20" s="6" t="str">
        <f>"PRU_"&amp;$B$7&amp;"_"&amp;A20</f>
        <v>PRU_PeRe_TBest</v>
      </c>
      <c r="C20" s="55" t="s">
        <v>14</v>
      </c>
      <c r="D20" s="63" t="s">
        <v>1061</v>
      </c>
      <c r="E20" s="57">
        <f>INDEX(Fpk,2,MATCH($B20,Fpk_var,0))</f>
        <v>62</v>
      </c>
    </row>
    <row r="21" spans="1:5" ht="15" customHeight="1" x14ac:dyDescent="0.25">
      <c r="A21" s="1"/>
      <c r="C21" s="55"/>
      <c r="D21" s="63"/>
      <c r="E21" s="56"/>
    </row>
    <row r="22" spans="1:5" ht="15" customHeight="1" x14ac:dyDescent="0.25">
      <c r="A22" s="1"/>
      <c r="C22" s="55"/>
      <c r="D22" s="59" t="s">
        <v>1063</v>
      </c>
      <c r="E22" s="56"/>
    </row>
    <row r="23" spans="1:5" ht="28.5" customHeight="1" x14ac:dyDescent="0.25">
      <c r="A23" s="2" t="s">
        <v>1065</v>
      </c>
      <c r="B23" s="6" t="str">
        <f t="shared" ref="B23" si="0">"PRU_"&amp;$B$7&amp;"_"&amp;A23</f>
        <v>PRU_PeRe_RhTot</v>
      </c>
      <c r="C23" s="58" t="s">
        <v>21</v>
      </c>
      <c r="D23" s="59" t="s">
        <v>1288</v>
      </c>
      <c r="E23" s="57">
        <f>INDEX(Fpk,2,MATCH($B23,Fpk_var,0))</f>
        <v>1497</v>
      </c>
    </row>
    <row r="24" spans="1:5" x14ac:dyDescent="0.25"/>
    <row r="25" spans="1:5" hidden="1" x14ac:dyDescent="0.25">
      <c r="D25" s="8"/>
    </row>
  </sheetData>
  <sheetProtection password="BF77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H29"/>
  <sheetViews>
    <sheetView showGridLines="0" topLeftCell="B1" zoomScaleNormal="100" workbookViewId="0">
      <selection activeCell="B1" sqref="B1:C1"/>
    </sheetView>
  </sheetViews>
  <sheetFormatPr defaultColWidth="0" defaultRowHeight="15" zeroHeight="1" x14ac:dyDescent="0.25"/>
  <cols>
    <col min="1" max="1" width="0" style="6" hidden="1" customWidth="1"/>
    <col min="2" max="2" width="5.140625" style="6" customWidth="1"/>
    <col min="3" max="3" width="50.42578125" style="11" customWidth="1"/>
    <col min="4" max="6" width="23.5703125" style="6" customWidth="1"/>
    <col min="7" max="7" width="6.42578125" style="6" customWidth="1"/>
    <col min="8" max="8" width="13.42578125" style="6" hidden="1" customWidth="1"/>
    <col min="9" max="16384" width="9.140625" style="6" hidden="1"/>
  </cols>
  <sheetData>
    <row r="1" spans="1:6" x14ac:dyDescent="0.25">
      <c r="B1" s="83" t="s">
        <v>908</v>
      </c>
      <c r="C1" s="83"/>
      <c r="D1" s="54"/>
      <c r="E1" s="54"/>
      <c r="F1" s="54"/>
    </row>
    <row r="2" spans="1:6" x14ac:dyDescent="0.25">
      <c r="B2" s="54"/>
      <c r="C2" s="61"/>
      <c r="D2" s="54"/>
      <c r="E2" s="54"/>
      <c r="F2" s="54"/>
    </row>
    <row r="3" spans="1:6" x14ac:dyDescent="0.25">
      <c r="B3" s="54"/>
      <c r="C3" s="61"/>
      <c r="D3" s="54"/>
      <c r="E3" s="54"/>
      <c r="F3" s="54"/>
    </row>
    <row r="4" spans="1:6" ht="30" customHeight="1" x14ac:dyDescent="0.25">
      <c r="B4" s="95" t="s">
        <v>1290</v>
      </c>
      <c r="C4" s="96"/>
      <c r="D4" s="96"/>
      <c r="E4" s="96"/>
      <c r="F4" s="96"/>
    </row>
    <row r="5" spans="1:6" ht="15" customHeight="1" x14ac:dyDescent="0.25">
      <c r="B5" s="82" t="s">
        <v>1069</v>
      </c>
      <c r="C5" s="82"/>
      <c r="D5" s="82"/>
      <c r="E5" s="82"/>
      <c r="F5" s="82"/>
    </row>
    <row r="6" spans="1:6" ht="37.5" customHeight="1" x14ac:dyDescent="0.25">
      <c r="A6" s="8" t="s">
        <v>245</v>
      </c>
      <c r="B6" s="55"/>
      <c r="C6" s="59"/>
      <c r="D6" s="56" t="s">
        <v>1246</v>
      </c>
      <c r="E6" s="56" t="s">
        <v>1247</v>
      </c>
      <c r="F6" s="56" t="s">
        <v>1248</v>
      </c>
    </row>
    <row r="7" spans="1:6" ht="16.5" customHeight="1" x14ac:dyDescent="0.25">
      <c r="A7" s="5" t="s">
        <v>1253</v>
      </c>
      <c r="B7" s="55" t="s">
        <v>5</v>
      </c>
      <c r="C7" s="63" t="s">
        <v>1249</v>
      </c>
      <c r="D7" s="57">
        <f t="shared" ref="D7:F25" si="0">INDEX(Fpk,2,MATCH("SAA_"&amp;$A7&amp;"_"&amp;D$29,Fpk_var,0))</f>
        <v>2742844</v>
      </c>
      <c r="E7" s="57">
        <f t="shared" si="0"/>
        <v>2380452</v>
      </c>
      <c r="F7" s="57">
        <f t="shared" si="0"/>
        <v>-645894</v>
      </c>
    </row>
    <row r="8" spans="1:6" x14ac:dyDescent="0.25">
      <c r="A8" s="5" t="s">
        <v>1255</v>
      </c>
      <c r="B8" s="55" t="s">
        <v>6</v>
      </c>
      <c r="C8" s="63" t="s">
        <v>1254</v>
      </c>
      <c r="D8" s="57">
        <f t="shared" si="0"/>
        <v>1917414</v>
      </c>
      <c r="E8" s="57">
        <f t="shared" si="0"/>
        <v>2218636</v>
      </c>
      <c r="F8" s="57">
        <f t="shared" si="0"/>
        <v>20716</v>
      </c>
    </row>
    <row r="9" spans="1:6" x14ac:dyDescent="0.25">
      <c r="A9" s="5" t="s">
        <v>1257</v>
      </c>
      <c r="B9" s="58" t="s">
        <v>7</v>
      </c>
      <c r="C9" s="59" t="s">
        <v>1256</v>
      </c>
      <c r="D9" s="57">
        <f t="shared" si="0"/>
        <v>4660258</v>
      </c>
      <c r="E9" s="57">
        <f t="shared" si="0"/>
        <v>4599088</v>
      </c>
      <c r="F9" s="57">
        <f t="shared" si="0"/>
        <v>-625178</v>
      </c>
    </row>
    <row r="10" spans="1:6" x14ac:dyDescent="0.25">
      <c r="A10" s="5" t="s">
        <v>1259</v>
      </c>
      <c r="B10" s="55" t="s">
        <v>8</v>
      </c>
      <c r="C10" s="63" t="s">
        <v>1258</v>
      </c>
      <c r="D10" s="57">
        <f t="shared" si="0"/>
        <v>0</v>
      </c>
      <c r="E10" s="57">
        <f t="shared" si="0"/>
        <v>0</v>
      </c>
      <c r="F10" s="57">
        <f t="shared" si="0"/>
        <v>0</v>
      </c>
    </row>
    <row r="11" spans="1:6" x14ac:dyDescent="0.25">
      <c r="A11" s="5" t="s">
        <v>1261</v>
      </c>
      <c r="B11" s="55" t="s">
        <v>9</v>
      </c>
      <c r="C11" s="63" t="s">
        <v>1260</v>
      </c>
      <c r="D11" s="57">
        <f t="shared" si="0"/>
        <v>155681</v>
      </c>
      <c r="E11" s="57">
        <f t="shared" si="0"/>
        <v>126977</v>
      </c>
      <c r="F11" s="57">
        <f t="shared" si="0"/>
        <v>-34398</v>
      </c>
    </row>
    <row r="12" spans="1:6" x14ac:dyDescent="0.25">
      <c r="A12" s="5" t="s">
        <v>1263</v>
      </c>
      <c r="B12" s="55" t="s">
        <v>10</v>
      </c>
      <c r="C12" s="63" t="s">
        <v>1262</v>
      </c>
      <c r="D12" s="57">
        <f t="shared" si="0"/>
        <v>16122</v>
      </c>
      <c r="E12" s="57">
        <f t="shared" si="0"/>
        <v>14716</v>
      </c>
      <c r="F12" s="57">
        <f t="shared" si="0"/>
        <v>-4761</v>
      </c>
    </row>
    <row r="13" spans="1:6" x14ac:dyDescent="0.25">
      <c r="A13" s="5" t="s">
        <v>1265</v>
      </c>
      <c r="B13" s="55" t="s">
        <v>11</v>
      </c>
      <c r="C13" s="63" t="s">
        <v>1264</v>
      </c>
      <c r="D13" s="57">
        <f t="shared" si="0"/>
        <v>2541822</v>
      </c>
      <c r="E13" s="57">
        <f t="shared" si="0"/>
        <v>2186457</v>
      </c>
      <c r="F13" s="57">
        <f t="shared" si="0"/>
        <v>-673167</v>
      </c>
    </row>
    <row r="14" spans="1:6" x14ac:dyDescent="0.25">
      <c r="A14" s="5" t="s">
        <v>1267</v>
      </c>
      <c r="B14" s="55" t="s">
        <v>12</v>
      </c>
      <c r="C14" s="63" t="s">
        <v>1266</v>
      </c>
      <c r="D14" s="57">
        <f t="shared" si="0"/>
        <v>589559</v>
      </c>
      <c r="E14" s="57">
        <f t="shared" si="0"/>
        <v>1081150</v>
      </c>
      <c r="F14" s="57">
        <f t="shared" si="0"/>
        <v>369816</v>
      </c>
    </row>
    <row r="15" spans="1:6" x14ac:dyDescent="0.25">
      <c r="A15" s="5" t="s">
        <v>1269</v>
      </c>
      <c r="B15" s="58" t="s">
        <v>13</v>
      </c>
      <c r="C15" s="59" t="s">
        <v>1268</v>
      </c>
      <c r="D15" s="57">
        <f t="shared" si="0"/>
        <v>3303184</v>
      </c>
      <c r="E15" s="57">
        <f t="shared" si="0"/>
        <v>3409300</v>
      </c>
      <c r="F15" s="57">
        <f t="shared" si="0"/>
        <v>-342510</v>
      </c>
    </row>
    <row r="16" spans="1:6" x14ac:dyDescent="0.25">
      <c r="A16" s="5" t="s">
        <v>1271</v>
      </c>
      <c r="B16" s="55" t="s">
        <v>14</v>
      </c>
      <c r="C16" s="63" t="s">
        <v>1270</v>
      </c>
      <c r="D16" s="57">
        <f t="shared" si="0"/>
        <v>7197314</v>
      </c>
      <c r="E16" s="57">
        <f t="shared" si="0"/>
        <v>7660482</v>
      </c>
      <c r="F16" s="57">
        <f t="shared" si="0"/>
        <v>789666</v>
      </c>
    </row>
    <row r="17" spans="1:6" x14ac:dyDescent="0.25">
      <c r="A17" s="5" t="s">
        <v>1273</v>
      </c>
      <c r="B17" s="55" t="s">
        <v>15</v>
      </c>
      <c r="C17" s="63" t="s">
        <v>1272</v>
      </c>
      <c r="D17" s="57">
        <f t="shared" si="0"/>
        <v>13928120</v>
      </c>
      <c r="E17" s="57">
        <f t="shared" si="0"/>
        <v>14808333</v>
      </c>
      <c r="F17" s="57">
        <f t="shared" si="0"/>
        <v>947242</v>
      </c>
    </row>
    <row r="18" spans="1:6" x14ac:dyDescent="0.25">
      <c r="A18" s="5" t="s">
        <v>1274</v>
      </c>
      <c r="B18" s="55" t="s">
        <v>16</v>
      </c>
      <c r="C18" s="63" t="s">
        <v>1083</v>
      </c>
      <c r="D18" s="57">
        <f t="shared" si="0"/>
        <v>6845465</v>
      </c>
      <c r="E18" s="57">
        <f t="shared" si="0"/>
        <v>6783193</v>
      </c>
      <c r="F18" s="57">
        <f t="shared" si="0"/>
        <v>466304</v>
      </c>
    </row>
    <row r="19" spans="1:6" x14ac:dyDescent="0.25">
      <c r="A19" s="5" t="s">
        <v>1276</v>
      </c>
      <c r="B19" s="55" t="s">
        <v>17</v>
      </c>
      <c r="C19" s="63" t="s">
        <v>1275</v>
      </c>
      <c r="D19" s="57">
        <f t="shared" si="0"/>
        <v>1550653</v>
      </c>
      <c r="E19" s="57">
        <f t="shared" si="0"/>
        <v>603972</v>
      </c>
      <c r="F19" s="57">
        <f t="shared" si="0"/>
        <v>-918523</v>
      </c>
    </row>
    <row r="20" spans="1:6" ht="25.5" x14ac:dyDescent="0.25">
      <c r="A20" s="5" t="s">
        <v>1278</v>
      </c>
      <c r="B20" s="55" t="s">
        <v>18</v>
      </c>
      <c r="C20" s="63" t="s">
        <v>1277</v>
      </c>
      <c r="D20" s="57">
        <f t="shared" si="0"/>
        <v>4068756</v>
      </c>
      <c r="E20" s="57">
        <f t="shared" si="0"/>
        <v>4785843</v>
      </c>
      <c r="F20" s="57">
        <f t="shared" si="0"/>
        <v>626550</v>
      </c>
    </row>
    <row r="21" spans="1:6" x14ac:dyDescent="0.25">
      <c r="A21" s="5" t="s">
        <v>1280</v>
      </c>
      <c r="B21" s="55" t="s">
        <v>19</v>
      </c>
      <c r="C21" s="63" t="s">
        <v>1279</v>
      </c>
      <c r="D21" s="57">
        <f t="shared" si="0"/>
        <v>9255263</v>
      </c>
      <c r="E21" s="57">
        <f t="shared" si="0"/>
        <v>8935675</v>
      </c>
      <c r="F21" s="57">
        <f t="shared" si="0"/>
        <v>-566361</v>
      </c>
    </row>
    <row r="22" spans="1:6" ht="15" customHeight="1" x14ac:dyDescent="0.25">
      <c r="A22" s="5" t="s">
        <v>1282</v>
      </c>
      <c r="B22" s="58" t="s">
        <v>20</v>
      </c>
      <c r="C22" s="59" t="s">
        <v>1281</v>
      </c>
      <c r="D22" s="57">
        <f t="shared" si="0"/>
        <v>42845570</v>
      </c>
      <c r="E22" s="57">
        <f t="shared" si="0"/>
        <v>43577498</v>
      </c>
      <c r="F22" s="57">
        <f t="shared" si="0"/>
        <v>1344878</v>
      </c>
    </row>
    <row r="23" spans="1:6" x14ac:dyDescent="0.25">
      <c r="A23" s="5" t="s">
        <v>1010</v>
      </c>
      <c r="B23" s="55" t="s">
        <v>21</v>
      </c>
      <c r="C23" s="63" t="s">
        <v>1283</v>
      </c>
      <c r="D23" s="57">
        <f t="shared" si="0"/>
        <v>1455075</v>
      </c>
      <c r="E23" s="57">
        <f t="shared" si="0"/>
        <v>1461830</v>
      </c>
      <c r="F23" s="57">
        <f t="shared" si="0"/>
        <v>-28214</v>
      </c>
    </row>
    <row r="24" spans="1:6" x14ac:dyDescent="0.25">
      <c r="A24" s="5" t="s">
        <v>1285</v>
      </c>
      <c r="B24" s="55" t="s">
        <v>22</v>
      </c>
      <c r="C24" s="63" t="s">
        <v>1284</v>
      </c>
      <c r="D24" s="57">
        <f t="shared" si="0"/>
        <v>722731</v>
      </c>
      <c r="E24" s="57">
        <f t="shared" si="0"/>
        <v>466664</v>
      </c>
      <c r="F24" s="57">
        <f t="shared" si="0"/>
        <v>4059</v>
      </c>
    </row>
    <row r="25" spans="1:6" ht="27" customHeight="1" x14ac:dyDescent="0.25">
      <c r="A25" s="5" t="s">
        <v>1013</v>
      </c>
      <c r="B25" s="55" t="s">
        <v>23</v>
      </c>
      <c r="C25" s="63" t="s">
        <v>1095</v>
      </c>
      <c r="D25" s="57">
        <f t="shared" si="0"/>
        <v>2261250</v>
      </c>
      <c r="E25" s="57">
        <f t="shared" si="0"/>
        <v>4509896</v>
      </c>
      <c r="F25" s="57">
        <f t="shared" si="0"/>
        <v>0</v>
      </c>
    </row>
    <row r="26" spans="1:6" x14ac:dyDescent="0.25"/>
    <row r="27" spans="1:6" hidden="1" x14ac:dyDescent="0.25"/>
    <row r="28" spans="1:6" hidden="1" x14ac:dyDescent="0.25">
      <c r="D28" s="11"/>
    </row>
    <row r="29" spans="1:6" hidden="1" x14ac:dyDescent="0.25">
      <c r="D29" s="10" t="s">
        <v>1250</v>
      </c>
      <c r="E29" s="10" t="s">
        <v>1251</v>
      </c>
      <c r="F29" s="10" t="s">
        <v>1252</v>
      </c>
    </row>
  </sheetData>
  <sheetProtection password="BF77" sheet="1" objects="1" scenarios="1"/>
  <mergeCells count="3">
    <mergeCell ref="B4:F4"/>
    <mergeCell ref="B5:F5"/>
    <mergeCell ref="B1:C1"/>
  </mergeCells>
  <hyperlinks>
    <hyperlink ref="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N17"/>
  <sheetViews>
    <sheetView showGridLines="0" topLeftCell="B1" zoomScaleNormal="100" workbookViewId="0">
      <selection activeCell="B1" sqref="B1:C1"/>
    </sheetView>
  </sheetViews>
  <sheetFormatPr defaultColWidth="0" defaultRowHeight="15" zeroHeight="1" x14ac:dyDescent="0.25"/>
  <cols>
    <col min="1" max="1" width="0" style="6" hidden="1" customWidth="1"/>
    <col min="2" max="2" width="5.140625" style="6" customWidth="1"/>
    <col min="3" max="3" width="41.140625" style="11" customWidth="1"/>
    <col min="4" max="12" width="20.140625" style="6" customWidth="1"/>
    <col min="13" max="13" width="6.42578125" style="6" customWidth="1"/>
    <col min="14" max="14" width="13.42578125" style="6" hidden="1" customWidth="1"/>
    <col min="15" max="16384" width="9.140625" style="6" hidden="1"/>
  </cols>
  <sheetData>
    <row r="1" spans="1:12" x14ac:dyDescent="0.25">
      <c r="B1" s="83" t="s">
        <v>908</v>
      </c>
      <c r="C1" s="83"/>
      <c r="D1" s="54"/>
      <c r="E1" s="54"/>
      <c r="F1" s="54"/>
      <c r="G1" s="54"/>
      <c r="H1" s="54"/>
      <c r="I1" s="54"/>
      <c r="J1" s="54"/>
      <c r="K1" s="54"/>
      <c r="L1" s="54"/>
    </row>
    <row r="2" spans="1:12" x14ac:dyDescent="0.25">
      <c r="B2" s="54"/>
      <c r="C2" s="61"/>
      <c r="D2" s="54"/>
      <c r="E2" s="54"/>
      <c r="F2" s="54"/>
      <c r="G2" s="54"/>
      <c r="H2" s="54"/>
      <c r="I2" s="54"/>
      <c r="J2" s="54"/>
      <c r="K2" s="54"/>
      <c r="L2" s="54"/>
    </row>
    <row r="3" spans="1:12" x14ac:dyDescent="0.25">
      <c r="B3" s="54"/>
      <c r="C3" s="61"/>
      <c r="D3" s="54"/>
      <c r="E3" s="54"/>
      <c r="F3" s="54"/>
      <c r="G3" s="54"/>
      <c r="H3" s="54"/>
      <c r="I3" s="54"/>
      <c r="J3" s="54"/>
      <c r="K3" s="54"/>
      <c r="L3" s="54"/>
    </row>
    <row r="4" spans="1:12" ht="30" customHeight="1" x14ac:dyDescent="0.25">
      <c r="B4" s="95" t="s">
        <v>1291</v>
      </c>
      <c r="C4" s="96"/>
      <c r="D4" s="96"/>
      <c r="E4" s="96"/>
      <c r="F4" s="96"/>
      <c r="G4" s="96"/>
      <c r="H4" s="96"/>
      <c r="I4" s="96"/>
      <c r="J4" s="96"/>
      <c r="K4" s="96"/>
      <c r="L4" s="97"/>
    </row>
    <row r="5" spans="1:12" ht="14.25" customHeight="1" x14ac:dyDescent="0.25">
      <c r="B5" s="82" t="s">
        <v>1209</v>
      </c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ht="54" customHeight="1" x14ac:dyDescent="0.25">
      <c r="A6" s="8" t="s">
        <v>245</v>
      </c>
      <c r="B6" s="55"/>
      <c r="C6" s="59"/>
      <c r="D6" s="56" t="s">
        <v>1210</v>
      </c>
      <c r="E6" s="56" t="s">
        <v>1211</v>
      </c>
      <c r="F6" s="56" t="s">
        <v>1212</v>
      </c>
      <c r="G6" s="56" t="s">
        <v>1213</v>
      </c>
      <c r="H6" s="56" t="s">
        <v>1214</v>
      </c>
      <c r="I6" s="56" t="s">
        <v>1215</v>
      </c>
      <c r="J6" s="56" t="s">
        <v>1216</v>
      </c>
      <c r="K6" s="56" t="s">
        <v>1217</v>
      </c>
      <c r="L6" s="56" t="s">
        <v>1218</v>
      </c>
    </row>
    <row r="7" spans="1:12" ht="16.5" customHeight="1" x14ac:dyDescent="0.25">
      <c r="A7" s="5" t="s">
        <v>1228</v>
      </c>
      <c r="B7" s="55" t="s">
        <v>5</v>
      </c>
      <c r="C7" s="63" t="s">
        <v>1219</v>
      </c>
      <c r="D7" s="57">
        <f t="shared" ref="D7:L8" si="0">IFERROR(INDEX(Fpk,2,MATCH("MLP_"&amp;$A7&amp;"_"&amp;D$17,Fpk_var,0)),0)</f>
        <v>1887</v>
      </c>
      <c r="E7" s="57">
        <f t="shared" si="0"/>
        <v>7053</v>
      </c>
      <c r="F7" s="57">
        <f t="shared" si="0"/>
        <v>1323687</v>
      </c>
      <c r="G7" s="57">
        <f t="shared" si="0"/>
        <v>640</v>
      </c>
      <c r="H7" s="57">
        <f t="shared" si="0"/>
        <v>100680</v>
      </c>
      <c r="I7" s="57">
        <f t="shared" si="0"/>
        <v>1930</v>
      </c>
      <c r="J7" s="57">
        <f t="shared" si="0"/>
        <v>280240</v>
      </c>
      <c r="K7" s="57">
        <f t="shared" si="0"/>
        <v>193</v>
      </c>
      <c r="L7" s="57">
        <f t="shared" si="0"/>
        <v>3759</v>
      </c>
    </row>
    <row r="8" spans="1:12" x14ac:dyDescent="0.25">
      <c r="A8" s="5" t="s">
        <v>1230</v>
      </c>
      <c r="B8" s="55" t="s">
        <v>6</v>
      </c>
      <c r="C8" s="63" t="s">
        <v>1229</v>
      </c>
      <c r="D8" s="57">
        <f t="shared" si="0"/>
        <v>0</v>
      </c>
      <c r="E8" s="57">
        <f t="shared" si="0"/>
        <v>248</v>
      </c>
      <c r="F8" s="57">
        <f t="shared" si="0"/>
        <v>43758</v>
      </c>
      <c r="G8" s="57">
        <f t="shared" si="0"/>
        <v>17</v>
      </c>
      <c r="H8" s="57">
        <f t="shared" si="0"/>
        <v>3529</v>
      </c>
      <c r="I8" s="57">
        <f t="shared" si="0"/>
        <v>119</v>
      </c>
      <c r="J8" s="57">
        <f t="shared" si="0"/>
        <v>18035</v>
      </c>
      <c r="K8" s="57">
        <f t="shared" si="0"/>
        <v>10</v>
      </c>
      <c r="L8" s="57">
        <f t="shared" si="0"/>
        <v>192</v>
      </c>
    </row>
    <row r="9" spans="1:12" x14ac:dyDescent="0.25">
      <c r="A9" s="5" t="s">
        <v>1232</v>
      </c>
      <c r="B9" s="55" t="s">
        <v>7</v>
      </c>
      <c r="C9" s="63" t="s">
        <v>1231</v>
      </c>
      <c r="D9" s="63"/>
      <c r="E9" s="63"/>
      <c r="F9" s="57">
        <f>IFERROR(INDEX(Fpk,2,MATCH("MLP_"&amp;$A9&amp;"_"&amp;F$17,Fpk_var,0)),0)</f>
        <v>15599</v>
      </c>
      <c r="G9" s="63"/>
      <c r="H9" s="57">
        <f>IFERROR(INDEX(Fpk,2,MATCH("MLP_"&amp;$A9&amp;"_"&amp;H$17,Fpk_var,0)),0)</f>
        <v>-247</v>
      </c>
      <c r="I9" s="63"/>
      <c r="J9" s="57">
        <f>IFERROR(INDEX(Fpk,2,MATCH("MLP_"&amp;$A9&amp;"_"&amp;J$17,Fpk_var,0)),0)</f>
        <v>1806</v>
      </c>
      <c r="K9" s="63"/>
      <c r="L9" s="57">
        <f>IFERROR(INDEX(Fpk,2,MATCH("MLP_"&amp;$A9&amp;"_"&amp;L$17,Fpk_var,0)),0)</f>
        <v>41</v>
      </c>
    </row>
    <row r="10" spans="1:12" x14ac:dyDescent="0.25">
      <c r="A10" s="5" t="s">
        <v>1234</v>
      </c>
      <c r="B10" s="55" t="s">
        <v>8</v>
      </c>
      <c r="C10" s="70" t="s">
        <v>1233</v>
      </c>
      <c r="D10" s="57">
        <f t="shared" ref="D10:E13" si="1">IFERROR(INDEX(Fpk,2,MATCH("MLP_"&amp;$A10&amp;"_"&amp;D$17,Fpk_var,0)),0)</f>
        <v>257</v>
      </c>
      <c r="E10" s="57">
        <f t="shared" si="1"/>
        <v>3</v>
      </c>
      <c r="F10" s="57">
        <f>IFERROR(INDEX(Fpk,2,MATCH("MLP_"&amp;$A10&amp;"_"&amp;F$17,Fpk_var,0)),0)</f>
        <v>794</v>
      </c>
      <c r="G10" s="57">
        <f>IFERROR(INDEX(Fpk,2,MATCH("MLP_"&amp;$A10&amp;"_"&amp;G$17,Fpk_var,0)),0)</f>
        <v>1</v>
      </c>
      <c r="H10" s="57">
        <f>IFERROR(INDEX(Fpk,2,MATCH("MLP_"&amp;$A10&amp;"_"&amp;H$17,Fpk_var,0)),0)</f>
        <v>167</v>
      </c>
      <c r="I10" s="57">
        <f>IFERROR(INDEX(Fpk,2,MATCH("MLP_"&amp;$A10&amp;"_"&amp;I$17,Fpk_var,0)),0)</f>
        <v>0</v>
      </c>
      <c r="J10" s="57">
        <f>IFERROR(INDEX(Fpk,2,MATCH("MLP_"&amp;$A10&amp;"_"&amp;J$17,Fpk_var,0)),0)</f>
        <v>0</v>
      </c>
      <c r="K10" s="57">
        <f>IFERROR(INDEX(Fpk,2,MATCH("MLP_"&amp;$A10&amp;"_"&amp;K$17,Fpk_var,0)),0)</f>
        <v>0</v>
      </c>
      <c r="L10" s="57">
        <f>IFERROR(INDEX(Fpk,2,MATCH("MLP_"&amp;$A10&amp;"_"&amp;L$17,Fpk_var,0)),0)</f>
        <v>0</v>
      </c>
    </row>
    <row r="11" spans="1:12" x14ac:dyDescent="0.25">
      <c r="A11" s="5" t="s">
        <v>1236</v>
      </c>
      <c r="B11" s="55" t="s">
        <v>9</v>
      </c>
      <c r="C11" s="70" t="s">
        <v>1235</v>
      </c>
      <c r="D11" s="57">
        <f t="shared" si="1"/>
        <v>10</v>
      </c>
      <c r="E11" s="57">
        <f t="shared" si="1"/>
        <v>235</v>
      </c>
      <c r="F11" s="57">
        <f>IFERROR(INDEX(Fpk,2,MATCH("MLP_"&amp;$A11&amp;"_"&amp;F$17,Fpk_var,0)),0)</f>
        <v>42534</v>
      </c>
      <c r="G11" s="57">
        <f>IFERROR(INDEX(Fpk,2,MATCH("MLP_"&amp;$A11&amp;"_"&amp;G$17,Fpk_var,0)),0)</f>
        <v>32</v>
      </c>
      <c r="H11" s="57">
        <f>IFERROR(INDEX(Fpk,2,MATCH("MLP_"&amp;$A11&amp;"_"&amp;H$17,Fpk_var,0)),0)</f>
        <v>4610</v>
      </c>
      <c r="I11" s="57">
        <f>IFERROR(INDEX(Fpk,2,MATCH("MLP_"&amp;$A11&amp;"_"&amp;I$17,Fpk_var,0)),0)</f>
        <v>122</v>
      </c>
      <c r="J11" s="57">
        <f>IFERROR(INDEX(Fpk,2,MATCH("MLP_"&amp;$A11&amp;"_"&amp;J$17,Fpk_var,0)),0)</f>
        <v>18896</v>
      </c>
      <c r="K11" s="57">
        <f>IFERROR(INDEX(Fpk,2,MATCH("MLP_"&amp;$A11&amp;"_"&amp;K$17,Fpk_var,0)),0)</f>
        <v>0</v>
      </c>
      <c r="L11" s="57">
        <f>IFERROR(INDEX(Fpk,2,MATCH("MLP_"&amp;$A11&amp;"_"&amp;L$17,Fpk_var,0)),0)</f>
        <v>0</v>
      </c>
    </row>
    <row r="12" spans="1:12" x14ac:dyDescent="0.25">
      <c r="A12" s="5" t="s">
        <v>1238</v>
      </c>
      <c r="B12" s="55" t="s">
        <v>10</v>
      </c>
      <c r="C12" s="70" t="s">
        <v>1237</v>
      </c>
      <c r="D12" s="57">
        <f t="shared" si="1"/>
        <v>3</v>
      </c>
      <c r="E12" s="57">
        <f t="shared" si="1"/>
        <v>7</v>
      </c>
      <c r="F12" s="57">
        <f>IFERROR(INDEX(Fpk,2,MATCH("MLP_"&amp;$A12&amp;"_"&amp;F$17,Fpk_var,0)),0)</f>
        <v>1550</v>
      </c>
      <c r="G12" s="57">
        <f>IFERROR(INDEX(Fpk,2,MATCH("MLP_"&amp;$A12&amp;"_"&amp;G$17,Fpk_var,0)),0)</f>
        <v>0</v>
      </c>
      <c r="H12" s="57">
        <f>IFERROR(INDEX(Fpk,2,MATCH("MLP_"&amp;$A12&amp;"_"&amp;H$17,Fpk_var,0)),0)</f>
        <v>0</v>
      </c>
      <c r="I12" s="57">
        <f>IFERROR(INDEX(Fpk,2,MATCH("MLP_"&amp;$A12&amp;"_"&amp;I$17,Fpk_var,0)),0)</f>
        <v>0</v>
      </c>
      <c r="J12" s="57">
        <f>IFERROR(INDEX(Fpk,2,MATCH("MLP_"&amp;$A12&amp;"_"&amp;J$17,Fpk_var,0)),0)</f>
        <v>0</v>
      </c>
      <c r="K12" s="57">
        <f>IFERROR(INDEX(Fpk,2,MATCH("MLP_"&amp;$A12&amp;"_"&amp;K$17,Fpk_var,0)),0)</f>
        <v>55</v>
      </c>
      <c r="L12" s="57">
        <f>IFERROR(INDEX(Fpk,2,MATCH("MLP_"&amp;$A12&amp;"_"&amp;L$17,Fpk_var,0)),0)</f>
        <v>954</v>
      </c>
    </row>
    <row r="13" spans="1:12" x14ac:dyDescent="0.25">
      <c r="A13" s="5" t="s">
        <v>1240</v>
      </c>
      <c r="B13" s="55" t="s">
        <v>11</v>
      </c>
      <c r="C13" s="63" t="s">
        <v>1239</v>
      </c>
      <c r="D13" s="57">
        <f t="shared" si="1"/>
        <v>1617</v>
      </c>
      <c r="E13" s="57">
        <f t="shared" si="1"/>
        <v>7056</v>
      </c>
      <c r="F13" s="57">
        <f>IFERROR(INDEX(Fpk,2,MATCH("MLP_"&amp;$A13&amp;"_"&amp;F$17,Fpk_var,0)),0)</f>
        <v>1338165</v>
      </c>
      <c r="G13" s="57">
        <f>IFERROR(INDEX(Fpk,2,MATCH("MLP_"&amp;$A13&amp;"_"&amp;G$17,Fpk_var,0)),0)</f>
        <v>624</v>
      </c>
      <c r="H13" s="57">
        <f>IFERROR(INDEX(Fpk,2,MATCH("MLP_"&amp;$A13&amp;"_"&amp;H$17,Fpk_var,0)),0)</f>
        <v>99185</v>
      </c>
      <c r="I13" s="57">
        <f>IFERROR(INDEX(Fpk,2,MATCH("MLP_"&amp;$A13&amp;"_"&amp;I$17,Fpk_var,0)),0)</f>
        <v>1927</v>
      </c>
      <c r="J13" s="57">
        <f>IFERROR(INDEX(Fpk,2,MATCH("MLP_"&amp;$A13&amp;"_"&amp;J$17,Fpk_var,0)),0)</f>
        <v>281184</v>
      </c>
      <c r="K13" s="57">
        <f>IFERROR(INDEX(Fpk,2,MATCH("MLP_"&amp;$A13&amp;"_"&amp;K$17,Fpk_var,0)),0)</f>
        <v>151</v>
      </c>
      <c r="L13" s="57">
        <f>IFERROR(INDEX(Fpk,2,MATCH("MLP_"&amp;$A13&amp;"_"&amp;L$17,Fpk_var,0)),0)</f>
        <v>3038</v>
      </c>
    </row>
    <row r="14" spans="1:12" x14ac:dyDescent="0.25"/>
    <row r="15" spans="1:12" hidden="1" x14ac:dyDescent="0.25"/>
    <row r="16" spans="1:12" hidden="1" x14ac:dyDescent="0.25">
      <c r="D16" s="11"/>
    </row>
    <row r="17" spans="4:12" hidden="1" x14ac:dyDescent="0.25">
      <c r="D17" s="10" t="s">
        <v>1180</v>
      </c>
      <c r="E17" s="10" t="s">
        <v>1220</v>
      </c>
      <c r="F17" s="10" t="s">
        <v>1221</v>
      </c>
      <c r="G17" s="10" t="s">
        <v>1222</v>
      </c>
      <c r="H17" s="10" t="s">
        <v>1223</v>
      </c>
      <c r="I17" s="10" t="s">
        <v>1224</v>
      </c>
      <c r="J17" s="10" t="s">
        <v>1225</v>
      </c>
      <c r="K17" s="10" t="s">
        <v>1226</v>
      </c>
      <c r="L17" s="10" t="s">
        <v>1227</v>
      </c>
    </row>
  </sheetData>
  <sheetProtection password="BF77" sheet="1" objects="1" scenarios="1"/>
  <mergeCells count="3">
    <mergeCell ref="B4:L4"/>
    <mergeCell ref="B5:L5"/>
    <mergeCell ref="B1:C1"/>
  </mergeCells>
  <hyperlinks>
    <hyperlink ref="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Header>&amp;C&amp;G</oddHead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WVL16"/>
  <sheetViews>
    <sheetView showGridLines="0" workbookViewId="0">
      <selection sqref="A1:B1"/>
    </sheetView>
  </sheetViews>
  <sheetFormatPr defaultColWidth="0" defaultRowHeight="15" customHeight="1" zeroHeight="1" x14ac:dyDescent="0.25"/>
  <cols>
    <col min="1" max="1" width="5.5703125" style="6" customWidth="1"/>
    <col min="2" max="2" width="28.42578125" style="6" customWidth="1"/>
    <col min="3" max="3" width="17.42578125" style="6" customWidth="1"/>
    <col min="4" max="4" width="3.140625" style="17" customWidth="1"/>
    <col min="5" max="6" width="8.5703125" style="6" hidden="1" customWidth="1"/>
    <col min="7" max="7" width="12" style="6" hidden="1" customWidth="1"/>
    <col min="8" max="8" width="11.5703125" style="6" hidden="1" customWidth="1"/>
    <col min="9" max="9" width="10.140625" style="6" hidden="1" customWidth="1"/>
    <col min="10" max="10" width="9.5703125" style="6" hidden="1" customWidth="1"/>
    <col min="11" max="256" width="9.140625" style="6" hidden="1" customWidth="1"/>
    <col min="257" max="257" width="5.5703125" style="6" hidden="1" customWidth="1"/>
    <col min="258" max="258" width="37.5703125" style="6" hidden="1" customWidth="1"/>
    <col min="259" max="259" width="9.140625" style="6" hidden="1" customWidth="1"/>
    <col min="260" max="260" width="3.140625" style="6" hidden="1" customWidth="1"/>
    <col min="261" max="512" width="9.140625" style="6" hidden="1" customWidth="1"/>
    <col min="513" max="513" width="5.5703125" style="6" hidden="1" customWidth="1"/>
    <col min="514" max="514" width="37.5703125" style="6" hidden="1" customWidth="1"/>
    <col min="515" max="515" width="9.140625" style="6" hidden="1" customWidth="1"/>
    <col min="516" max="516" width="3.140625" style="6" hidden="1" customWidth="1"/>
    <col min="517" max="768" width="9.140625" style="6" hidden="1" customWidth="1"/>
    <col min="769" max="769" width="5.5703125" style="6" hidden="1" customWidth="1"/>
    <col min="770" max="770" width="37.5703125" style="6" hidden="1" customWidth="1"/>
    <col min="771" max="771" width="9.140625" style="6" hidden="1" customWidth="1"/>
    <col min="772" max="772" width="3.140625" style="6" hidden="1" customWidth="1"/>
    <col min="773" max="1024" width="9.140625" style="6" hidden="1"/>
    <col min="1025" max="1025" width="5.5703125" style="6" hidden="1" customWidth="1"/>
    <col min="1026" max="1026" width="37.5703125" style="6" hidden="1" customWidth="1"/>
    <col min="1027" max="1027" width="9.140625" style="6" hidden="1" customWidth="1"/>
    <col min="1028" max="1028" width="3.140625" style="6" hidden="1" customWidth="1"/>
    <col min="1029" max="1280" width="9.140625" style="6" hidden="1" customWidth="1"/>
    <col min="1281" max="1281" width="5.5703125" style="6" hidden="1" customWidth="1"/>
    <col min="1282" max="1282" width="37.5703125" style="6" hidden="1" customWidth="1"/>
    <col min="1283" max="1283" width="9.140625" style="6" hidden="1" customWidth="1"/>
    <col min="1284" max="1284" width="3.140625" style="6" hidden="1" customWidth="1"/>
    <col min="1285" max="1536" width="9.140625" style="6" hidden="1" customWidth="1"/>
    <col min="1537" max="1537" width="5.5703125" style="6" hidden="1" customWidth="1"/>
    <col min="1538" max="1538" width="37.5703125" style="6" hidden="1" customWidth="1"/>
    <col min="1539" max="1539" width="9.140625" style="6" hidden="1" customWidth="1"/>
    <col min="1540" max="1540" width="3.140625" style="6" hidden="1" customWidth="1"/>
    <col min="1541" max="1792" width="9.140625" style="6" hidden="1" customWidth="1"/>
    <col min="1793" max="1793" width="5.5703125" style="6" hidden="1" customWidth="1"/>
    <col min="1794" max="1794" width="37.5703125" style="6" hidden="1" customWidth="1"/>
    <col min="1795" max="1795" width="9.140625" style="6" hidden="1" customWidth="1"/>
    <col min="1796" max="1796" width="3.140625" style="6" hidden="1" customWidth="1"/>
    <col min="1797" max="2048" width="9.140625" style="6" hidden="1"/>
    <col min="2049" max="2049" width="5.5703125" style="6" hidden="1" customWidth="1"/>
    <col min="2050" max="2050" width="37.5703125" style="6" hidden="1" customWidth="1"/>
    <col min="2051" max="2051" width="9.140625" style="6" hidden="1" customWidth="1"/>
    <col min="2052" max="2052" width="3.140625" style="6" hidden="1" customWidth="1"/>
    <col min="2053" max="2304" width="9.140625" style="6" hidden="1" customWidth="1"/>
    <col min="2305" max="2305" width="5.5703125" style="6" hidden="1" customWidth="1"/>
    <col min="2306" max="2306" width="37.5703125" style="6" hidden="1" customWidth="1"/>
    <col min="2307" max="2307" width="9.140625" style="6" hidden="1" customWidth="1"/>
    <col min="2308" max="2308" width="3.140625" style="6" hidden="1" customWidth="1"/>
    <col min="2309" max="2560" width="9.140625" style="6" hidden="1" customWidth="1"/>
    <col min="2561" max="2561" width="5.5703125" style="6" hidden="1" customWidth="1"/>
    <col min="2562" max="2562" width="37.5703125" style="6" hidden="1" customWidth="1"/>
    <col min="2563" max="2563" width="9.140625" style="6" hidden="1" customWidth="1"/>
    <col min="2564" max="2564" width="3.140625" style="6" hidden="1" customWidth="1"/>
    <col min="2565" max="2816" width="9.140625" style="6" hidden="1" customWidth="1"/>
    <col min="2817" max="2817" width="5.5703125" style="6" hidden="1" customWidth="1"/>
    <col min="2818" max="2818" width="37.5703125" style="6" hidden="1" customWidth="1"/>
    <col min="2819" max="2819" width="9.140625" style="6" hidden="1" customWidth="1"/>
    <col min="2820" max="2820" width="3.140625" style="6" hidden="1" customWidth="1"/>
    <col min="2821" max="3072" width="9.140625" style="6" hidden="1"/>
    <col min="3073" max="3073" width="5.5703125" style="6" hidden="1" customWidth="1"/>
    <col min="3074" max="3074" width="37.5703125" style="6" hidden="1" customWidth="1"/>
    <col min="3075" max="3075" width="9.140625" style="6" hidden="1" customWidth="1"/>
    <col min="3076" max="3076" width="3.140625" style="6" hidden="1" customWidth="1"/>
    <col min="3077" max="3328" width="9.140625" style="6" hidden="1" customWidth="1"/>
    <col min="3329" max="3329" width="5.5703125" style="6" hidden="1" customWidth="1"/>
    <col min="3330" max="3330" width="37.5703125" style="6" hidden="1" customWidth="1"/>
    <col min="3331" max="3331" width="9.140625" style="6" hidden="1" customWidth="1"/>
    <col min="3332" max="3332" width="3.140625" style="6" hidden="1" customWidth="1"/>
    <col min="3333" max="3584" width="9.140625" style="6" hidden="1" customWidth="1"/>
    <col min="3585" max="3585" width="5.5703125" style="6" hidden="1" customWidth="1"/>
    <col min="3586" max="3586" width="37.5703125" style="6" hidden="1" customWidth="1"/>
    <col min="3587" max="3587" width="9.140625" style="6" hidden="1" customWidth="1"/>
    <col min="3588" max="3588" width="3.140625" style="6" hidden="1" customWidth="1"/>
    <col min="3589" max="3840" width="9.140625" style="6" hidden="1" customWidth="1"/>
    <col min="3841" max="3841" width="5.5703125" style="6" hidden="1" customWidth="1"/>
    <col min="3842" max="3842" width="37.5703125" style="6" hidden="1" customWidth="1"/>
    <col min="3843" max="3843" width="9.140625" style="6" hidden="1" customWidth="1"/>
    <col min="3844" max="3844" width="3.140625" style="6" hidden="1" customWidth="1"/>
    <col min="3845" max="4096" width="9.140625" style="6" hidden="1"/>
    <col min="4097" max="4097" width="5.5703125" style="6" hidden="1" customWidth="1"/>
    <col min="4098" max="4098" width="37.5703125" style="6" hidden="1" customWidth="1"/>
    <col min="4099" max="4099" width="9.140625" style="6" hidden="1" customWidth="1"/>
    <col min="4100" max="4100" width="3.140625" style="6" hidden="1" customWidth="1"/>
    <col min="4101" max="4352" width="9.140625" style="6" hidden="1" customWidth="1"/>
    <col min="4353" max="4353" width="5.5703125" style="6" hidden="1" customWidth="1"/>
    <col min="4354" max="4354" width="37.5703125" style="6" hidden="1" customWidth="1"/>
    <col min="4355" max="4355" width="9.140625" style="6" hidden="1" customWidth="1"/>
    <col min="4356" max="4356" width="3.140625" style="6" hidden="1" customWidth="1"/>
    <col min="4357" max="4608" width="9.140625" style="6" hidden="1" customWidth="1"/>
    <col min="4609" max="4609" width="5.5703125" style="6" hidden="1" customWidth="1"/>
    <col min="4610" max="4610" width="37.5703125" style="6" hidden="1" customWidth="1"/>
    <col min="4611" max="4611" width="9.140625" style="6" hidden="1" customWidth="1"/>
    <col min="4612" max="4612" width="3.140625" style="6" hidden="1" customWidth="1"/>
    <col min="4613" max="4864" width="9.140625" style="6" hidden="1" customWidth="1"/>
    <col min="4865" max="4865" width="5.5703125" style="6" hidden="1" customWidth="1"/>
    <col min="4866" max="4866" width="37.5703125" style="6" hidden="1" customWidth="1"/>
    <col min="4867" max="4867" width="9.140625" style="6" hidden="1" customWidth="1"/>
    <col min="4868" max="4868" width="3.140625" style="6" hidden="1" customWidth="1"/>
    <col min="4869" max="5120" width="9.140625" style="6" hidden="1"/>
    <col min="5121" max="5121" width="5.5703125" style="6" hidden="1" customWidth="1"/>
    <col min="5122" max="5122" width="37.5703125" style="6" hidden="1" customWidth="1"/>
    <col min="5123" max="5123" width="9.140625" style="6" hidden="1" customWidth="1"/>
    <col min="5124" max="5124" width="3.140625" style="6" hidden="1" customWidth="1"/>
    <col min="5125" max="5376" width="9.140625" style="6" hidden="1" customWidth="1"/>
    <col min="5377" max="5377" width="5.5703125" style="6" hidden="1" customWidth="1"/>
    <col min="5378" max="5378" width="37.5703125" style="6" hidden="1" customWidth="1"/>
    <col min="5379" max="5379" width="9.140625" style="6" hidden="1" customWidth="1"/>
    <col min="5380" max="5380" width="3.140625" style="6" hidden="1" customWidth="1"/>
    <col min="5381" max="5632" width="9.140625" style="6" hidden="1" customWidth="1"/>
    <col min="5633" max="5633" width="5.5703125" style="6" hidden="1" customWidth="1"/>
    <col min="5634" max="5634" width="37.5703125" style="6" hidden="1" customWidth="1"/>
    <col min="5635" max="5635" width="9.140625" style="6" hidden="1" customWidth="1"/>
    <col min="5636" max="5636" width="3.140625" style="6" hidden="1" customWidth="1"/>
    <col min="5637" max="5888" width="9.140625" style="6" hidden="1" customWidth="1"/>
    <col min="5889" max="5889" width="5.5703125" style="6" hidden="1" customWidth="1"/>
    <col min="5890" max="5890" width="37.5703125" style="6" hidden="1" customWidth="1"/>
    <col min="5891" max="5891" width="9.140625" style="6" hidden="1" customWidth="1"/>
    <col min="5892" max="5892" width="3.140625" style="6" hidden="1" customWidth="1"/>
    <col min="5893" max="6144" width="9.140625" style="6" hidden="1"/>
    <col min="6145" max="6145" width="5.5703125" style="6" hidden="1" customWidth="1"/>
    <col min="6146" max="6146" width="37.5703125" style="6" hidden="1" customWidth="1"/>
    <col min="6147" max="6147" width="9.140625" style="6" hidden="1" customWidth="1"/>
    <col min="6148" max="6148" width="3.140625" style="6" hidden="1" customWidth="1"/>
    <col min="6149" max="6400" width="9.140625" style="6" hidden="1" customWidth="1"/>
    <col min="6401" max="6401" width="5.5703125" style="6" hidden="1" customWidth="1"/>
    <col min="6402" max="6402" width="37.5703125" style="6" hidden="1" customWidth="1"/>
    <col min="6403" max="6403" width="9.140625" style="6" hidden="1" customWidth="1"/>
    <col min="6404" max="6404" width="3.140625" style="6" hidden="1" customWidth="1"/>
    <col min="6405" max="6656" width="9.140625" style="6" hidden="1" customWidth="1"/>
    <col min="6657" max="6657" width="5.5703125" style="6" hidden="1" customWidth="1"/>
    <col min="6658" max="6658" width="37.5703125" style="6" hidden="1" customWidth="1"/>
    <col min="6659" max="6659" width="9.140625" style="6" hidden="1" customWidth="1"/>
    <col min="6660" max="6660" width="3.140625" style="6" hidden="1" customWidth="1"/>
    <col min="6661" max="6912" width="9.140625" style="6" hidden="1" customWidth="1"/>
    <col min="6913" max="6913" width="5.5703125" style="6" hidden="1" customWidth="1"/>
    <col min="6914" max="6914" width="37.5703125" style="6" hidden="1" customWidth="1"/>
    <col min="6915" max="6915" width="9.140625" style="6" hidden="1" customWidth="1"/>
    <col min="6916" max="6916" width="3.140625" style="6" hidden="1" customWidth="1"/>
    <col min="6917" max="7168" width="9.140625" style="6" hidden="1"/>
    <col min="7169" max="7169" width="5.5703125" style="6" hidden="1" customWidth="1"/>
    <col min="7170" max="7170" width="37.5703125" style="6" hidden="1" customWidth="1"/>
    <col min="7171" max="7171" width="9.140625" style="6" hidden="1" customWidth="1"/>
    <col min="7172" max="7172" width="3.140625" style="6" hidden="1" customWidth="1"/>
    <col min="7173" max="7424" width="9.140625" style="6" hidden="1" customWidth="1"/>
    <col min="7425" max="7425" width="5.5703125" style="6" hidden="1" customWidth="1"/>
    <col min="7426" max="7426" width="37.5703125" style="6" hidden="1" customWidth="1"/>
    <col min="7427" max="7427" width="9.140625" style="6" hidden="1" customWidth="1"/>
    <col min="7428" max="7428" width="3.140625" style="6" hidden="1" customWidth="1"/>
    <col min="7429" max="7680" width="9.140625" style="6" hidden="1" customWidth="1"/>
    <col min="7681" max="7681" width="5.5703125" style="6" hidden="1" customWidth="1"/>
    <col min="7682" max="7682" width="37.5703125" style="6" hidden="1" customWidth="1"/>
    <col min="7683" max="7683" width="9.140625" style="6" hidden="1" customWidth="1"/>
    <col min="7684" max="7684" width="3.140625" style="6" hidden="1" customWidth="1"/>
    <col min="7685" max="7936" width="9.140625" style="6" hidden="1" customWidth="1"/>
    <col min="7937" max="7937" width="5.5703125" style="6" hidden="1" customWidth="1"/>
    <col min="7938" max="7938" width="37.5703125" style="6" hidden="1" customWidth="1"/>
    <col min="7939" max="7939" width="9.140625" style="6" hidden="1" customWidth="1"/>
    <col min="7940" max="7940" width="3.140625" style="6" hidden="1" customWidth="1"/>
    <col min="7941" max="8192" width="9.140625" style="6" hidden="1"/>
    <col min="8193" max="8193" width="5.5703125" style="6" hidden="1" customWidth="1"/>
    <col min="8194" max="8194" width="37.5703125" style="6" hidden="1" customWidth="1"/>
    <col min="8195" max="8195" width="9.140625" style="6" hidden="1" customWidth="1"/>
    <col min="8196" max="8196" width="3.140625" style="6" hidden="1" customWidth="1"/>
    <col min="8197" max="8448" width="9.140625" style="6" hidden="1" customWidth="1"/>
    <col min="8449" max="8449" width="5.5703125" style="6" hidden="1" customWidth="1"/>
    <col min="8450" max="8450" width="37.5703125" style="6" hidden="1" customWidth="1"/>
    <col min="8451" max="8451" width="9.140625" style="6" hidden="1" customWidth="1"/>
    <col min="8452" max="8452" width="3.140625" style="6" hidden="1" customWidth="1"/>
    <col min="8453" max="8704" width="9.140625" style="6" hidden="1" customWidth="1"/>
    <col min="8705" max="8705" width="5.5703125" style="6" hidden="1" customWidth="1"/>
    <col min="8706" max="8706" width="37.5703125" style="6" hidden="1" customWidth="1"/>
    <col min="8707" max="8707" width="9.140625" style="6" hidden="1" customWidth="1"/>
    <col min="8708" max="8708" width="3.140625" style="6" hidden="1" customWidth="1"/>
    <col min="8709" max="8960" width="9.140625" style="6" hidden="1" customWidth="1"/>
    <col min="8961" max="8961" width="5.5703125" style="6" hidden="1" customWidth="1"/>
    <col min="8962" max="8962" width="37.5703125" style="6" hidden="1" customWidth="1"/>
    <col min="8963" max="8963" width="9.140625" style="6" hidden="1" customWidth="1"/>
    <col min="8964" max="8964" width="3.140625" style="6" hidden="1" customWidth="1"/>
    <col min="8965" max="9216" width="9.140625" style="6" hidden="1"/>
    <col min="9217" max="9217" width="5.5703125" style="6" hidden="1" customWidth="1"/>
    <col min="9218" max="9218" width="37.5703125" style="6" hidden="1" customWidth="1"/>
    <col min="9219" max="9219" width="9.140625" style="6" hidden="1" customWidth="1"/>
    <col min="9220" max="9220" width="3.140625" style="6" hidden="1" customWidth="1"/>
    <col min="9221" max="9472" width="9.140625" style="6" hidden="1" customWidth="1"/>
    <col min="9473" max="9473" width="5.5703125" style="6" hidden="1" customWidth="1"/>
    <col min="9474" max="9474" width="37.5703125" style="6" hidden="1" customWidth="1"/>
    <col min="9475" max="9475" width="9.140625" style="6" hidden="1" customWidth="1"/>
    <col min="9476" max="9476" width="3.140625" style="6" hidden="1" customWidth="1"/>
    <col min="9477" max="9728" width="9.140625" style="6" hidden="1" customWidth="1"/>
    <col min="9729" max="9729" width="5.5703125" style="6" hidden="1" customWidth="1"/>
    <col min="9730" max="9730" width="37.5703125" style="6" hidden="1" customWidth="1"/>
    <col min="9731" max="9731" width="9.140625" style="6" hidden="1" customWidth="1"/>
    <col min="9732" max="9732" width="3.140625" style="6" hidden="1" customWidth="1"/>
    <col min="9733" max="9984" width="9.140625" style="6" hidden="1" customWidth="1"/>
    <col min="9985" max="9985" width="5.5703125" style="6" hidden="1" customWidth="1"/>
    <col min="9986" max="9986" width="37.5703125" style="6" hidden="1" customWidth="1"/>
    <col min="9987" max="9987" width="9.140625" style="6" hidden="1" customWidth="1"/>
    <col min="9988" max="9988" width="3.140625" style="6" hidden="1" customWidth="1"/>
    <col min="9989" max="10240" width="9.140625" style="6" hidden="1"/>
    <col min="10241" max="10241" width="5.5703125" style="6" hidden="1" customWidth="1"/>
    <col min="10242" max="10242" width="37.5703125" style="6" hidden="1" customWidth="1"/>
    <col min="10243" max="10243" width="9.140625" style="6" hidden="1" customWidth="1"/>
    <col min="10244" max="10244" width="3.140625" style="6" hidden="1" customWidth="1"/>
    <col min="10245" max="10496" width="9.140625" style="6" hidden="1" customWidth="1"/>
    <col min="10497" max="10497" width="5.5703125" style="6" hidden="1" customWidth="1"/>
    <col min="10498" max="10498" width="37.5703125" style="6" hidden="1" customWidth="1"/>
    <col min="10499" max="10499" width="9.140625" style="6" hidden="1" customWidth="1"/>
    <col min="10500" max="10500" width="3.140625" style="6" hidden="1" customWidth="1"/>
    <col min="10501" max="10752" width="9.140625" style="6" hidden="1" customWidth="1"/>
    <col min="10753" max="10753" width="5.5703125" style="6" hidden="1" customWidth="1"/>
    <col min="10754" max="10754" width="37.5703125" style="6" hidden="1" customWidth="1"/>
    <col min="10755" max="10755" width="9.140625" style="6" hidden="1" customWidth="1"/>
    <col min="10756" max="10756" width="3.140625" style="6" hidden="1" customWidth="1"/>
    <col min="10757" max="11008" width="9.140625" style="6" hidden="1" customWidth="1"/>
    <col min="11009" max="11009" width="5.5703125" style="6" hidden="1" customWidth="1"/>
    <col min="11010" max="11010" width="37.5703125" style="6" hidden="1" customWidth="1"/>
    <col min="11011" max="11011" width="9.140625" style="6" hidden="1" customWidth="1"/>
    <col min="11012" max="11012" width="3.140625" style="6" hidden="1" customWidth="1"/>
    <col min="11013" max="11264" width="9.140625" style="6" hidden="1"/>
    <col min="11265" max="11265" width="5.5703125" style="6" hidden="1" customWidth="1"/>
    <col min="11266" max="11266" width="37.5703125" style="6" hidden="1" customWidth="1"/>
    <col min="11267" max="11267" width="9.140625" style="6" hidden="1" customWidth="1"/>
    <col min="11268" max="11268" width="3.140625" style="6" hidden="1" customWidth="1"/>
    <col min="11269" max="11520" width="9.140625" style="6" hidden="1" customWidth="1"/>
    <col min="11521" max="11521" width="5.5703125" style="6" hidden="1" customWidth="1"/>
    <col min="11522" max="11522" width="37.5703125" style="6" hidden="1" customWidth="1"/>
    <col min="11523" max="11523" width="9.140625" style="6" hidden="1" customWidth="1"/>
    <col min="11524" max="11524" width="3.140625" style="6" hidden="1" customWidth="1"/>
    <col min="11525" max="11776" width="9.140625" style="6" hidden="1" customWidth="1"/>
    <col min="11777" max="11777" width="5.5703125" style="6" hidden="1" customWidth="1"/>
    <col min="11778" max="11778" width="37.5703125" style="6" hidden="1" customWidth="1"/>
    <col min="11779" max="11779" width="9.140625" style="6" hidden="1" customWidth="1"/>
    <col min="11780" max="11780" width="3.140625" style="6" hidden="1" customWidth="1"/>
    <col min="11781" max="12032" width="9.140625" style="6" hidden="1" customWidth="1"/>
    <col min="12033" max="12033" width="5.5703125" style="6" hidden="1" customWidth="1"/>
    <col min="12034" max="12034" width="37.5703125" style="6" hidden="1" customWidth="1"/>
    <col min="12035" max="12035" width="9.140625" style="6" hidden="1" customWidth="1"/>
    <col min="12036" max="12036" width="3.140625" style="6" hidden="1" customWidth="1"/>
    <col min="12037" max="12288" width="9.140625" style="6" hidden="1"/>
    <col min="12289" max="12289" width="5.5703125" style="6" hidden="1" customWidth="1"/>
    <col min="12290" max="12290" width="37.5703125" style="6" hidden="1" customWidth="1"/>
    <col min="12291" max="12291" width="9.140625" style="6" hidden="1" customWidth="1"/>
    <col min="12292" max="12292" width="3.140625" style="6" hidden="1" customWidth="1"/>
    <col min="12293" max="12544" width="9.140625" style="6" hidden="1" customWidth="1"/>
    <col min="12545" max="12545" width="5.5703125" style="6" hidden="1" customWidth="1"/>
    <col min="12546" max="12546" width="37.5703125" style="6" hidden="1" customWidth="1"/>
    <col min="12547" max="12547" width="9.140625" style="6" hidden="1" customWidth="1"/>
    <col min="12548" max="12548" width="3.140625" style="6" hidden="1" customWidth="1"/>
    <col min="12549" max="12800" width="9.140625" style="6" hidden="1" customWidth="1"/>
    <col min="12801" max="12801" width="5.5703125" style="6" hidden="1" customWidth="1"/>
    <col min="12802" max="12802" width="37.5703125" style="6" hidden="1" customWidth="1"/>
    <col min="12803" max="12803" width="9.140625" style="6" hidden="1" customWidth="1"/>
    <col min="12804" max="12804" width="3.140625" style="6" hidden="1" customWidth="1"/>
    <col min="12805" max="13056" width="9.140625" style="6" hidden="1" customWidth="1"/>
    <col min="13057" max="13057" width="5.5703125" style="6" hidden="1" customWidth="1"/>
    <col min="13058" max="13058" width="37.5703125" style="6" hidden="1" customWidth="1"/>
    <col min="13059" max="13059" width="9.140625" style="6" hidden="1" customWidth="1"/>
    <col min="13060" max="13060" width="3.140625" style="6" hidden="1" customWidth="1"/>
    <col min="13061" max="13312" width="9.140625" style="6" hidden="1"/>
    <col min="13313" max="13313" width="5.5703125" style="6" hidden="1" customWidth="1"/>
    <col min="13314" max="13314" width="37.5703125" style="6" hidden="1" customWidth="1"/>
    <col min="13315" max="13315" width="9.140625" style="6" hidden="1" customWidth="1"/>
    <col min="13316" max="13316" width="3.140625" style="6" hidden="1" customWidth="1"/>
    <col min="13317" max="13568" width="9.140625" style="6" hidden="1" customWidth="1"/>
    <col min="13569" max="13569" width="5.5703125" style="6" hidden="1" customWidth="1"/>
    <col min="13570" max="13570" width="37.5703125" style="6" hidden="1" customWidth="1"/>
    <col min="13571" max="13571" width="9.140625" style="6" hidden="1" customWidth="1"/>
    <col min="13572" max="13572" width="3.140625" style="6" hidden="1" customWidth="1"/>
    <col min="13573" max="13824" width="9.140625" style="6" hidden="1" customWidth="1"/>
    <col min="13825" max="13825" width="5.5703125" style="6" hidden="1" customWidth="1"/>
    <col min="13826" max="13826" width="37.5703125" style="6" hidden="1" customWidth="1"/>
    <col min="13827" max="13827" width="9.140625" style="6" hidden="1" customWidth="1"/>
    <col min="13828" max="13828" width="3.140625" style="6" hidden="1" customWidth="1"/>
    <col min="13829" max="14080" width="9.140625" style="6" hidden="1" customWidth="1"/>
    <col min="14081" max="14081" width="5.5703125" style="6" hidden="1" customWidth="1"/>
    <col min="14082" max="14082" width="37.5703125" style="6" hidden="1" customWidth="1"/>
    <col min="14083" max="14083" width="9.140625" style="6" hidden="1" customWidth="1"/>
    <col min="14084" max="14084" width="3.140625" style="6" hidden="1" customWidth="1"/>
    <col min="14085" max="14336" width="9.140625" style="6" hidden="1"/>
    <col min="14337" max="14337" width="5.5703125" style="6" hidden="1" customWidth="1"/>
    <col min="14338" max="14338" width="37.5703125" style="6" hidden="1" customWidth="1"/>
    <col min="14339" max="14339" width="9.140625" style="6" hidden="1" customWidth="1"/>
    <col min="14340" max="14340" width="3.140625" style="6" hidden="1" customWidth="1"/>
    <col min="14341" max="14592" width="9.140625" style="6" hidden="1" customWidth="1"/>
    <col min="14593" max="14593" width="5.5703125" style="6" hidden="1" customWidth="1"/>
    <col min="14594" max="14594" width="37.5703125" style="6" hidden="1" customWidth="1"/>
    <col min="14595" max="14595" width="9.140625" style="6" hidden="1" customWidth="1"/>
    <col min="14596" max="14596" width="3.140625" style="6" hidden="1" customWidth="1"/>
    <col min="14597" max="14848" width="9.140625" style="6" hidden="1" customWidth="1"/>
    <col min="14849" max="14849" width="5.5703125" style="6" hidden="1" customWidth="1"/>
    <col min="14850" max="14850" width="37.5703125" style="6" hidden="1" customWidth="1"/>
    <col min="14851" max="14851" width="9.140625" style="6" hidden="1" customWidth="1"/>
    <col min="14852" max="14852" width="3.140625" style="6" hidden="1" customWidth="1"/>
    <col min="14853" max="15104" width="9.140625" style="6" hidden="1" customWidth="1"/>
    <col min="15105" max="15105" width="5.5703125" style="6" hidden="1" customWidth="1"/>
    <col min="15106" max="15106" width="37.5703125" style="6" hidden="1" customWidth="1"/>
    <col min="15107" max="15107" width="9.140625" style="6" hidden="1" customWidth="1"/>
    <col min="15108" max="15108" width="3.140625" style="6" hidden="1" customWidth="1"/>
    <col min="15109" max="15360" width="9.140625" style="6" hidden="1"/>
    <col min="15361" max="15361" width="5.5703125" style="6" hidden="1" customWidth="1"/>
    <col min="15362" max="15362" width="37.5703125" style="6" hidden="1" customWidth="1"/>
    <col min="15363" max="15363" width="9.140625" style="6" hidden="1" customWidth="1"/>
    <col min="15364" max="15364" width="3.140625" style="6" hidden="1" customWidth="1"/>
    <col min="15365" max="15616" width="9.140625" style="6" hidden="1" customWidth="1"/>
    <col min="15617" max="15617" width="5.5703125" style="6" hidden="1" customWidth="1"/>
    <col min="15618" max="15618" width="37.5703125" style="6" hidden="1" customWidth="1"/>
    <col min="15619" max="15619" width="9.140625" style="6" hidden="1" customWidth="1"/>
    <col min="15620" max="15620" width="3.140625" style="6" hidden="1" customWidth="1"/>
    <col min="15621" max="15872" width="9.140625" style="6" hidden="1" customWidth="1"/>
    <col min="15873" max="15873" width="5.5703125" style="6" hidden="1" customWidth="1"/>
    <col min="15874" max="15874" width="37.5703125" style="6" hidden="1" customWidth="1"/>
    <col min="15875" max="15875" width="9.140625" style="6" hidden="1" customWidth="1"/>
    <col min="15876" max="15876" width="3.140625" style="6" hidden="1" customWidth="1"/>
    <col min="15877" max="16128" width="9.140625" style="6" hidden="1" customWidth="1"/>
    <col min="16129" max="16129" width="5.5703125" style="6" hidden="1" customWidth="1"/>
    <col min="16130" max="16130" width="37.5703125" style="6" hidden="1" customWidth="1"/>
    <col min="16131" max="16131" width="9.140625" style="6" hidden="1" customWidth="1"/>
    <col min="16132" max="16132" width="3.140625" style="6" hidden="1" customWidth="1"/>
    <col min="16133" max="16384" width="9.140625" style="6" hidden="1"/>
  </cols>
  <sheetData>
    <row r="1" spans="1:10" x14ac:dyDescent="0.25">
      <c r="A1" s="98" t="s">
        <v>908</v>
      </c>
      <c r="B1" s="98"/>
    </row>
    <row r="2" spans="1:10" ht="22.5" customHeight="1" x14ac:dyDescent="0.35">
      <c r="A2" s="99"/>
      <c r="B2" s="99"/>
      <c r="D2" s="18"/>
      <c r="E2" s="19"/>
      <c r="F2" s="19"/>
      <c r="G2" s="19"/>
      <c r="H2" s="20"/>
      <c r="I2" s="20"/>
    </row>
    <row r="3" spans="1:10" ht="42.75" customHeight="1" x14ac:dyDescent="0.25">
      <c r="A3" s="100" t="s">
        <v>1301</v>
      </c>
      <c r="B3" s="101"/>
      <c r="C3" s="101"/>
    </row>
    <row r="4" spans="1:10" ht="25.5" x14ac:dyDescent="0.25">
      <c r="A4" s="9"/>
      <c r="B4" s="1" t="s">
        <v>1292</v>
      </c>
      <c r="C4" s="1" t="s">
        <v>1302</v>
      </c>
    </row>
    <row r="5" spans="1:10" x14ac:dyDescent="0.25">
      <c r="A5" s="9" t="s">
        <v>5</v>
      </c>
      <c r="B5" s="1" t="s">
        <v>1293</v>
      </c>
      <c r="C5" s="35">
        <v>15</v>
      </c>
    </row>
    <row r="6" spans="1:10" x14ac:dyDescent="0.25">
      <c r="A6" s="9" t="s">
        <v>6</v>
      </c>
      <c r="B6" s="1" t="s">
        <v>1294</v>
      </c>
      <c r="C6" s="35">
        <v>0</v>
      </c>
    </row>
    <row r="7" spans="1:10" x14ac:dyDescent="0.25">
      <c r="A7" s="9" t="s">
        <v>7</v>
      </c>
      <c r="B7" s="1" t="s">
        <v>1295</v>
      </c>
      <c r="C7" s="35">
        <v>0</v>
      </c>
      <c r="D7" s="21"/>
      <c r="E7" s="22"/>
      <c r="F7" s="22"/>
    </row>
    <row r="8" spans="1:10" s="25" customFormat="1" x14ac:dyDescent="0.25">
      <c r="A8" s="9" t="s">
        <v>8</v>
      </c>
      <c r="B8" s="1" t="s">
        <v>1296</v>
      </c>
      <c r="C8" s="35">
        <v>0</v>
      </c>
      <c r="D8" s="23"/>
      <c r="E8" s="24"/>
      <c r="F8" s="24"/>
      <c r="G8" s="24"/>
      <c r="H8" s="24"/>
      <c r="I8" s="24"/>
      <c r="J8" s="24"/>
    </row>
    <row r="9" spans="1:10" x14ac:dyDescent="0.25">
      <c r="A9" s="9" t="s">
        <v>9</v>
      </c>
      <c r="B9" s="1" t="s">
        <v>1297</v>
      </c>
      <c r="C9" s="35">
        <v>0</v>
      </c>
      <c r="D9" s="26"/>
      <c r="E9" s="27"/>
      <c r="F9" s="27"/>
      <c r="G9" s="27"/>
      <c r="H9" s="27"/>
      <c r="I9" s="27"/>
      <c r="J9" s="27"/>
    </row>
    <row r="10" spans="1:10" x14ac:dyDescent="0.25">
      <c r="A10" s="9" t="s">
        <v>10</v>
      </c>
      <c r="B10" s="1" t="s">
        <v>1298</v>
      </c>
      <c r="C10" s="35">
        <v>0</v>
      </c>
      <c r="D10" s="26"/>
      <c r="E10" s="27"/>
      <c r="F10" s="27"/>
      <c r="G10" s="27"/>
      <c r="H10" s="27"/>
      <c r="I10" s="27"/>
      <c r="J10" s="27"/>
    </row>
    <row r="11" spans="1:10" x14ac:dyDescent="0.25">
      <c r="A11" s="9" t="s">
        <v>11</v>
      </c>
      <c r="B11" s="1" t="s">
        <v>1299</v>
      </c>
      <c r="C11" s="35">
        <v>1</v>
      </c>
      <c r="D11" s="26"/>
      <c r="E11" s="27"/>
      <c r="F11" s="27"/>
      <c r="G11" s="27"/>
      <c r="H11" s="27"/>
      <c r="I11" s="27"/>
      <c r="J11" s="27"/>
    </row>
    <row r="12" spans="1:10" x14ac:dyDescent="0.25">
      <c r="A12" s="9" t="s">
        <v>12</v>
      </c>
      <c r="B12" s="1" t="s">
        <v>1300</v>
      </c>
      <c r="C12" s="35">
        <v>0</v>
      </c>
      <c r="D12" s="26"/>
      <c r="E12" s="27"/>
      <c r="F12" s="27"/>
      <c r="G12" s="27"/>
      <c r="H12" s="27"/>
      <c r="I12" s="27"/>
      <c r="J12" s="27"/>
    </row>
    <row r="13" spans="1:10" x14ac:dyDescent="0.25">
      <c r="A13" s="9" t="s">
        <v>13</v>
      </c>
      <c r="B13" s="1" t="s">
        <v>1463</v>
      </c>
      <c r="C13" s="35">
        <v>1</v>
      </c>
      <c r="D13" s="26"/>
      <c r="E13" s="27"/>
      <c r="F13" s="27"/>
      <c r="G13" s="27"/>
      <c r="H13" s="27"/>
      <c r="I13" s="27"/>
      <c r="J13" s="27"/>
    </row>
    <row r="14" spans="1:10" x14ac:dyDescent="0.25">
      <c r="A14" s="3" t="s">
        <v>968</v>
      </c>
      <c r="B14" s="9"/>
      <c r="C14" s="35">
        <v>17</v>
      </c>
      <c r="D14" s="26"/>
      <c r="E14" s="27"/>
      <c r="F14" s="27"/>
      <c r="G14" s="27"/>
      <c r="H14" s="27"/>
      <c r="I14" s="27"/>
      <c r="J14" s="27"/>
    </row>
    <row r="15" spans="1:10" x14ac:dyDescent="0.25">
      <c r="A15" s="27"/>
      <c r="B15" s="27"/>
      <c r="C15" s="27"/>
      <c r="D15" s="26"/>
      <c r="E15" s="27"/>
      <c r="F15" s="27"/>
      <c r="G15" s="27"/>
      <c r="H15" s="27"/>
      <c r="I15" s="27"/>
      <c r="J15" s="27"/>
    </row>
    <row r="16" spans="1:10" hidden="1" x14ac:dyDescent="0.25">
      <c r="A16" s="27"/>
    </row>
  </sheetData>
  <sheetProtection algorithmName="SHA-512" hashValue="tSQKvOLDjVvX2tHDS/BAVPY/KQej1occVrT/ddakVVm5uFLid+fIefrmNLz0cbNU+7MQT2juhSCnd1aW+pQQtQ==" saltValue="vT0B47ErF8/6hbsDs5icpA==" spinCount="100000" sheet="1" objects="1" scenarios="1"/>
  <mergeCells count="3">
    <mergeCell ref="A1:B1"/>
    <mergeCell ref="A2:B2"/>
    <mergeCell ref="A3:C3"/>
  </mergeCells>
  <hyperlinks>
    <hyperlink ref="A1" location="Indholdsfortegnelse!A1" display="Tilbage til indholdsfortegnelsen"/>
  </hyperlinks>
  <pageMargins left="0.70866141732283472" right="0.70866141732283472" top="1.3779527559055118" bottom="0.74803149606299213" header="0.31496062992125984" footer="0.31496062992125984"/>
  <pageSetup paperSize="9" orientation="portrait" horizontalDpi="1200" verticalDpi="1200" r:id="rId1"/>
  <headerFooter>
    <oddHeader>&amp;C&amp;G</oddHead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67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2.85546875" style="6" hidden="1" customWidth="1"/>
    <col min="2" max="2" width="20.42578125" style="6" hidden="1" customWidth="1"/>
    <col min="3" max="3" width="13.85546875" style="6" customWidth="1"/>
    <col min="4" max="4" width="87.42578125" style="6" customWidth="1"/>
    <col min="5" max="5" width="14.42578125" style="6" customWidth="1"/>
    <col min="6" max="6" width="6" style="6" customWidth="1"/>
    <col min="7" max="7" width="13.5703125" style="6" hidden="1" customWidth="1"/>
    <col min="8" max="16384" width="9.140625" style="6" hidden="1"/>
  </cols>
  <sheetData>
    <row r="1" spans="1:5" x14ac:dyDescent="0.25">
      <c r="C1" s="83" t="s">
        <v>908</v>
      </c>
      <c r="D1" s="83"/>
      <c r="E1" s="54"/>
    </row>
    <row r="2" spans="1:5" x14ac:dyDescent="0.25">
      <c r="C2" s="54"/>
      <c r="D2" s="54"/>
      <c r="E2" s="54"/>
    </row>
    <row r="3" spans="1:5" x14ac:dyDescent="0.25">
      <c r="C3" s="102" t="s">
        <v>1303</v>
      </c>
      <c r="D3" s="103" t="s">
        <v>1457</v>
      </c>
      <c r="E3" s="103"/>
    </row>
    <row r="4" spans="1:5" x14ac:dyDescent="0.25">
      <c r="C4" s="102"/>
      <c r="D4" s="103"/>
      <c r="E4" s="103"/>
    </row>
    <row r="5" spans="1:5" x14ac:dyDescent="0.25">
      <c r="C5" s="71" t="s">
        <v>1304</v>
      </c>
      <c r="D5" s="104">
        <f>INDEX(LivData,MATCH($D$3,LivNavn,0),MATCH("regnr",LivVar,0))</f>
        <v>63014</v>
      </c>
      <c r="E5" s="104"/>
    </row>
    <row r="6" spans="1:5" x14ac:dyDescent="0.25">
      <c r="C6" s="54"/>
      <c r="D6" s="54"/>
      <c r="E6" s="54"/>
    </row>
    <row r="7" spans="1:5" ht="30" customHeight="1" x14ac:dyDescent="0.25">
      <c r="C7" s="79" t="s">
        <v>1305</v>
      </c>
      <c r="D7" s="80"/>
      <c r="E7" s="81"/>
    </row>
    <row r="8" spans="1:5" ht="15" customHeight="1" x14ac:dyDescent="0.25">
      <c r="C8" s="82" t="s">
        <v>187</v>
      </c>
      <c r="D8" s="82"/>
      <c r="E8" s="82"/>
    </row>
    <row r="9" spans="1:5" ht="31.5" customHeight="1" x14ac:dyDescent="0.25">
      <c r="A9" s="4" t="s">
        <v>245</v>
      </c>
      <c r="B9" s="7" t="s">
        <v>244</v>
      </c>
      <c r="C9" s="55"/>
      <c r="D9" s="55"/>
      <c r="E9" s="56" t="s">
        <v>188</v>
      </c>
    </row>
    <row r="10" spans="1:5" x14ac:dyDescent="0.25">
      <c r="A10" s="5" t="s">
        <v>279</v>
      </c>
      <c r="B10" s="6" t="str">
        <f>"Res_"&amp;A10&amp;"_"&amp;$B$9</f>
        <v>Res_BM_BeY</v>
      </c>
      <c r="C10" s="55" t="s">
        <v>5</v>
      </c>
      <c r="D10" s="55" t="s">
        <v>0</v>
      </c>
      <c r="E10" s="57">
        <f t="shared" ref="E10:E44" si="0">INDEX(LivData,MATCH($D$3,LivNavn,0),MATCH($B10,LivVar,0))</f>
        <v>511200</v>
      </c>
    </row>
    <row r="11" spans="1:5" x14ac:dyDescent="0.25">
      <c r="A11" s="5" t="s">
        <v>314</v>
      </c>
      <c r="B11" s="6" t="str">
        <f t="shared" ref="B11:B44" si="1">"Res_"&amp;A11&amp;"_"&amp;$B$9</f>
        <v>Res_AFp_BeY</v>
      </c>
      <c r="C11" s="55" t="s">
        <v>6</v>
      </c>
      <c r="D11" s="55" t="s">
        <v>86</v>
      </c>
      <c r="E11" s="57">
        <f t="shared" si="0"/>
        <v>299</v>
      </c>
    </row>
    <row r="12" spans="1:5" x14ac:dyDescent="0.25">
      <c r="A12" s="5" t="s">
        <v>246</v>
      </c>
      <c r="B12" s="6" t="str">
        <f t="shared" si="1"/>
        <v>Res_PMTot_BeY</v>
      </c>
      <c r="C12" s="58" t="s">
        <v>7</v>
      </c>
      <c r="D12" s="58" t="s">
        <v>1</v>
      </c>
      <c r="E12" s="57">
        <f t="shared" si="0"/>
        <v>511499</v>
      </c>
    </row>
    <row r="13" spans="1:5" x14ac:dyDescent="0.25">
      <c r="A13" s="5" t="s">
        <v>280</v>
      </c>
      <c r="B13" s="6" t="str">
        <f t="shared" si="1"/>
        <v>Res_IndT_BeY</v>
      </c>
      <c r="C13" s="55" t="s">
        <v>8</v>
      </c>
      <c r="D13" s="55" t="s">
        <v>2</v>
      </c>
      <c r="E13" s="57">
        <f t="shared" si="0"/>
        <v>0</v>
      </c>
    </row>
    <row r="14" spans="1:5" x14ac:dyDescent="0.25">
      <c r="A14" s="5" t="s">
        <v>281</v>
      </c>
      <c r="B14" s="6" t="str">
        <f t="shared" si="1"/>
        <v>Res_IndA_BeY</v>
      </c>
      <c r="C14" s="55" t="s">
        <v>9</v>
      </c>
      <c r="D14" s="55" t="s">
        <v>3</v>
      </c>
      <c r="E14" s="57">
        <f t="shared" si="0"/>
        <v>0</v>
      </c>
    </row>
    <row r="15" spans="1:5" x14ac:dyDescent="0.25">
      <c r="A15" s="5" t="s">
        <v>282</v>
      </c>
      <c r="B15" s="6" t="str">
        <f t="shared" si="1"/>
        <v>Res_IndE_BeY</v>
      </c>
      <c r="C15" s="55" t="s">
        <v>10</v>
      </c>
      <c r="D15" s="55" t="s">
        <v>4</v>
      </c>
      <c r="E15" s="57">
        <f t="shared" si="0"/>
        <v>0</v>
      </c>
    </row>
    <row r="16" spans="1:5" x14ac:dyDescent="0.25">
      <c r="A16" s="5" t="s">
        <v>315</v>
      </c>
      <c r="B16" s="6" t="str">
        <f t="shared" si="1"/>
        <v>Res_RiU_BeY</v>
      </c>
      <c r="C16" s="55" t="s">
        <v>11</v>
      </c>
      <c r="D16" s="55" t="s">
        <v>46</v>
      </c>
      <c r="E16" s="57">
        <f t="shared" si="0"/>
        <v>55890</v>
      </c>
    </row>
    <row r="17" spans="1:5" x14ac:dyDescent="0.25">
      <c r="A17" s="5" t="s">
        <v>283</v>
      </c>
      <c r="B17" s="6" t="str">
        <f t="shared" si="1"/>
        <v>Res_Kurs_BeY</v>
      </c>
      <c r="C17" s="55" t="s">
        <v>12</v>
      </c>
      <c r="D17" s="55" t="s">
        <v>47</v>
      </c>
      <c r="E17" s="57">
        <f t="shared" si="0"/>
        <v>1224625</v>
      </c>
    </row>
    <row r="18" spans="1:5" x14ac:dyDescent="0.25">
      <c r="A18" s="5" t="s">
        <v>316</v>
      </c>
      <c r="B18" s="6" t="str">
        <f t="shared" si="1"/>
        <v>Res_Rug_BeY</v>
      </c>
      <c r="C18" s="55" t="s">
        <v>13</v>
      </c>
      <c r="D18" s="55" t="s">
        <v>48</v>
      </c>
      <c r="E18" s="57">
        <f t="shared" si="0"/>
        <v>-5061</v>
      </c>
    </row>
    <row r="19" spans="1:5" x14ac:dyDescent="0.25">
      <c r="A19" s="5" t="s">
        <v>284</v>
      </c>
      <c r="B19" s="6" t="str">
        <f t="shared" si="1"/>
        <v>Res_AdmV_BeY</v>
      </c>
      <c r="C19" s="55" t="s">
        <v>14</v>
      </c>
      <c r="D19" s="55" t="s">
        <v>49</v>
      </c>
      <c r="E19" s="57">
        <f t="shared" si="0"/>
        <v>-25358</v>
      </c>
    </row>
    <row r="20" spans="1:5" ht="15.75" customHeight="1" x14ac:dyDescent="0.25">
      <c r="A20" s="5" t="s">
        <v>381</v>
      </c>
      <c r="B20" s="6" t="str">
        <f t="shared" si="1"/>
        <v>Res_iaTot_BeY</v>
      </c>
      <c r="C20" s="58" t="s">
        <v>15</v>
      </c>
      <c r="D20" s="58" t="s">
        <v>50</v>
      </c>
      <c r="E20" s="57">
        <f t="shared" si="0"/>
        <v>1250096</v>
      </c>
    </row>
    <row r="21" spans="1:5" x14ac:dyDescent="0.25">
      <c r="A21" s="5" t="s">
        <v>285</v>
      </c>
      <c r="B21" s="6" t="str">
        <f t="shared" si="1"/>
        <v>Res_Pas_BeY</v>
      </c>
      <c r="C21" s="55" t="s">
        <v>16</v>
      </c>
      <c r="D21" s="55" t="s">
        <v>51</v>
      </c>
      <c r="E21" s="57">
        <f t="shared" si="0"/>
        <v>-275877</v>
      </c>
    </row>
    <row r="22" spans="1:5" x14ac:dyDescent="0.25">
      <c r="A22" s="5" t="s">
        <v>317</v>
      </c>
      <c r="B22" s="6" t="str">
        <f t="shared" si="1"/>
        <v>Res_UbY_BeY</v>
      </c>
      <c r="C22" s="55" t="s">
        <v>17</v>
      </c>
      <c r="D22" s="55" t="s">
        <v>52</v>
      </c>
      <c r="E22" s="57">
        <f t="shared" si="0"/>
        <v>-4602509</v>
      </c>
    </row>
    <row r="23" spans="1:5" x14ac:dyDescent="0.25">
      <c r="A23" s="5" t="s">
        <v>318</v>
      </c>
      <c r="B23" s="6" t="str">
        <f t="shared" si="1"/>
        <v>Res_MGd_BeY</v>
      </c>
      <c r="C23" s="55" t="s">
        <v>18</v>
      </c>
      <c r="D23" s="55" t="s">
        <v>53</v>
      </c>
      <c r="E23" s="57">
        <f t="shared" si="0"/>
        <v>994</v>
      </c>
    </row>
    <row r="24" spans="1:5" x14ac:dyDescent="0.25">
      <c r="A24" s="5" t="s">
        <v>286</v>
      </c>
      <c r="B24" s="6" t="str">
        <f t="shared" si="1"/>
        <v>Res_YTot_BeY</v>
      </c>
      <c r="C24" s="58" t="s">
        <v>19</v>
      </c>
      <c r="D24" s="58" t="s">
        <v>189</v>
      </c>
      <c r="E24" s="57">
        <f t="shared" si="0"/>
        <v>-4601515</v>
      </c>
    </row>
    <row r="25" spans="1:5" x14ac:dyDescent="0.25">
      <c r="A25" s="5" t="s">
        <v>287</v>
      </c>
      <c r="B25" s="6" t="str">
        <f t="shared" si="1"/>
        <v>Res_LP_BeY</v>
      </c>
      <c r="C25" s="55" t="s">
        <v>20</v>
      </c>
      <c r="D25" s="55" t="s">
        <v>243</v>
      </c>
      <c r="E25" s="57">
        <f t="shared" si="0"/>
        <v>2963185</v>
      </c>
    </row>
    <row r="26" spans="1:5" x14ac:dyDescent="0.25">
      <c r="A26" s="5" t="s">
        <v>288</v>
      </c>
      <c r="B26" s="6" t="str">
        <f t="shared" si="1"/>
        <v>Res_GLP_BeY</v>
      </c>
      <c r="C26" s="55" t="s">
        <v>21</v>
      </c>
      <c r="D26" s="55" t="s">
        <v>56</v>
      </c>
      <c r="E26" s="57">
        <f t="shared" si="0"/>
        <v>0</v>
      </c>
    </row>
    <row r="27" spans="1:5" x14ac:dyDescent="0.25">
      <c r="A27" s="5" t="s">
        <v>289</v>
      </c>
      <c r="B27" s="6" t="str">
        <f t="shared" si="1"/>
        <v>Res_LPTot_BeY</v>
      </c>
      <c r="C27" s="58" t="s">
        <v>22</v>
      </c>
      <c r="D27" s="58" t="s">
        <v>190</v>
      </c>
      <c r="E27" s="57">
        <f t="shared" si="0"/>
        <v>2963185</v>
      </c>
    </row>
    <row r="28" spans="1:5" x14ac:dyDescent="0.25">
      <c r="A28" s="5" t="s">
        <v>290</v>
      </c>
      <c r="B28" s="6" t="str">
        <f t="shared" si="1"/>
        <v>Res_Fm_BeY</v>
      </c>
      <c r="C28" s="55" t="s">
        <v>23</v>
      </c>
      <c r="D28" s="55" t="s">
        <v>191</v>
      </c>
      <c r="E28" s="57">
        <f t="shared" si="0"/>
        <v>90921</v>
      </c>
    </row>
    <row r="29" spans="1:5" x14ac:dyDescent="0.25">
      <c r="A29" s="5" t="s">
        <v>382</v>
      </c>
      <c r="B29" s="6" t="str">
        <f t="shared" si="1"/>
        <v>Res_Okap_BeY</v>
      </c>
      <c r="C29" s="55" t="s">
        <v>24</v>
      </c>
      <c r="D29" s="55" t="s">
        <v>192</v>
      </c>
      <c r="E29" s="57">
        <f t="shared" si="0"/>
        <v>0</v>
      </c>
    </row>
    <row r="30" spans="1:5" x14ac:dyDescent="0.25">
      <c r="A30" s="5" t="s">
        <v>292</v>
      </c>
      <c r="B30" s="6" t="str">
        <f t="shared" si="1"/>
        <v>Res_Eom_BeY</v>
      </c>
      <c r="C30" s="55" t="s">
        <v>25</v>
      </c>
      <c r="D30" s="55" t="s">
        <v>57</v>
      </c>
      <c r="E30" s="57">
        <f t="shared" si="0"/>
        <v>-43778</v>
      </c>
    </row>
    <row r="31" spans="1:5" x14ac:dyDescent="0.25">
      <c r="A31" s="5" t="s">
        <v>293</v>
      </c>
      <c r="B31" s="6" t="str">
        <f t="shared" si="1"/>
        <v>Res_Aom_BeY</v>
      </c>
      <c r="C31" s="55" t="s">
        <v>26</v>
      </c>
      <c r="D31" s="55" t="s">
        <v>92</v>
      </c>
      <c r="E31" s="57">
        <f t="shared" si="0"/>
        <v>-51323</v>
      </c>
    </row>
    <row r="32" spans="1:5" x14ac:dyDescent="0.25">
      <c r="A32" s="5" t="s">
        <v>383</v>
      </c>
      <c r="B32" s="6" t="str">
        <f t="shared" si="1"/>
        <v>Res_RTv_BeY</v>
      </c>
      <c r="C32" s="55" t="s">
        <v>27</v>
      </c>
      <c r="D32" s="55" t="s">
        <v>58</v>
      </c>
      <c r="E32" s="57">
        <f t="shared" si="0"/>
        <v>0</v>
      </c>
    </row>
    <row r="33" spans="1:5" x14ac:dyDescent="0.25">
      <c r="A33" s="5" t="s">
        <v>319</v>
      </c>
      <c r="B33" s="6" t="str">
        <f t="shared" si="1"/>
        <v>Res_PGG_BeY</v>
      </c>
      <c r="C33" s="55" t="s">
        <v>28</v>
      </c>
      <c r="D33" s="55" t="s">
        <v>93</v>
      </c>
      <c r="E33" s="57">
        <f t="shared" si="0"/>
        <v>0</v>
      </c>
    </row>
    <row r="34" spans="1:5" x14ac:dyDescent="0.25">
      <c r="A34" s="5" t="s">
        <v>294</v>
      </c>
      <c r="B34" s="6" t="str">
        <f t="shared" si="1"/>
        <v>Res_DTot_BeY</v>
      </c>
      <c r="C34" s="58" t="s">
        <v>29</v>
      </c>
      <c r="D34" s="59" t="s">
        <v>201</v>
      </c>
      <c r="E34" s="57">
        <f t="shared" si="0"/>
        <v>-95101</v>
      </c>
    </row>
    <row r="35" spans="1:5" x14ac:dyDescent="0.25">
      <c r="A35" s="5" t="s">
        <v>326</v>
      </c>
      <c r="B35" s="6" t="str">
        <f t="shared" si="1"/>
        <v>Res_Oia_BeY</v>
      </c>
      <c r="C35" s="55" t="s">
        <v>30</v>
      </c>
      <c r="D35" s="55" t="s">
        <v>59</v>
      </c>
      <c r="E35" s="57">
        <f t="shared" si="0"/>
        <v>119401</v>
      </c>
    </row>
    <row r="36" spans="1:5" x14ac:dyDescent="0.25">
      <c r="A36" s="5" t="s">
        <v>320</v>
      </c>
      <c r="B36" s="6" t="str">
        <f t="shared" si="1"/>
        <v>Res_FPTot_BeY</v>
      </c>
      <c r="C36" s="58" t="s">
        <v>31</v>
      </c>
      <c r="D36" s="58" t="s">
        <v>193</v>
      </c>
      <c r="E36" s="57">
        <f t="shared" si="0"/>
        <v>-37391</v>
      </c>
    </row>
    <row r="37" spans="1:5" x14ac:dyDescent="0.25">
      <c r="A37" s="5" t="s">
        <v>321</v>
      </c>
      <c r="B37" s="6" t="str">
        <f t="shared" si="1"/>
        <v>Res_RSU_BeY</v>
      </c>
      <c r="C37" s="55" t="s">
        <v>32</v>
      </c>
      <c r="D37" s="55" t="s">
        <v>60</v>
      </c>
      <c r="E37" s="57">
        <f t="shared" si="0"/>
        <v>-73596</v>
      </c>
    </row>
    <row r="38" spans="1:5" x14ac:dyDescent="0.25">
      <c r="A38" s="5" t="s">
        <v>384</v>
      </c>
      <c r="B38" s="6" t="str">
        <f t="shared" si="1"/>
        <v>Res_Ekia_BeY</v>
      </c>
      <c r="C38" s="55" t="s">
        <v>33</v>
      </c>
      <c r="D38" s="55" t="s">
        <v>61</v>
      </c>
      <c r="E38" s="57">
        <f t="shared" si="0"/>
        <v>-30397</v>
      </c>
    </row>
    <row r="39" spans="1:5" x14ac:dyDescent="0.25">
      <c r="A39" s="5" t="s">
        <v>385</v>
      </c>
      <c r="B39" s="6" t="str">
        <f t="shared" si="1"/>
        <v>Res_Xind_BeY</v>
      </c>
      <c r="C39" s="55" t="s">
        <v>34</v>
      </c>
      <c r="D39" s="55" t="s">
        <v>62</v>
      </c>
      <c r="E39" s="57">
        <f t="shared" si="0"/>
        <v>6255</v>
      </c>
    </row>
    <row r="40" spans="1:5" x14ac:dyDescent="0.25">
      <c r="A40" s="5" t="s">
        <v>386</v>
      </c>
      <c r="B40" s="6" t="str">
        <f t="shared" si="1"/>
        <v>Res_Xomk_BeY</v>
      </c>
      <c r="C40" s="55" t="s">
        <v>35</v>
      </c>
      <c r="D40" s="55" t="s">
        <v>194</v>
      </c>
      <c r="E40" s="57">
        <f t="shared" si="0"/>
        <v>0</v>
      </c>
    </row>
    <row r="41" spans="1:5" x14ac:dyDescent="0.25">
      <c r="A41" s="5" t="s">
        <v>295</v>
      </c>
      <c r="B41" s="6" t="str">
        <f t="shared" si="1"/>
        <v>Res_ROA_BeY</v>
      </c>
      <c r="C41" s="55" t="s">
        <v>36</v>
      </c>
      <c r="D41" s="55" t="s">
        <v>63</v>
      </c>
      <c r="E41" s="57">
        <f t="shared" si="0"/>
        <v>0</v>
      </c>
    </row>
    <row r="42" spans="1:5" x14ac:dyDescent="0.25">
      <c r="A42" s="5" t="s">
        <v>325</v>
      </c>
      <c r="B42" s="6" t="str">
        <f t="shared" si="1"/>
        <v>Res_RfSTot_BeY</v>
      </c>
      <c r="C42" s="58" t="s">
        <v>37</v>
      </c>
      <c r="D42" s="58" t="s">
        <v>403</v>
      </c>
      <c r="E42" s="57">
        <f t="shared" si="0"/>
        <v>-135129</v>
      </c>
    </row>
    <row r="43" spans="1:5" x14ac:dyDescent="0.25">
      <c r="A43" s="5" t="s">
        <v>296</v>
      </c>
      <c r="B43" s="6" t="str">
        <f t="shared" si="1"/>
        <v>Res_SEk_BeY</v>
      </c>
      <c r="C43" s="55" t="s">
        <v>38</v>
      </c>
      <c r="D43" s="55" t="s">
        <v>64</v>
      </c>
      <c r="E43" s="57">
        <f t="shared" si="0"/>
        <v>29870</v>
      </c>
    </row>
    <row r="44" spans="1:5" x14ac:dyDescent="0.25">
      <c r="A44" s="5" t="s">
        <v>269</v>
      </c>
      <c r="B44" s="6" t="str">
        <f t="shared" si="1"/>
        <v>Res_ResTot_BeY</v>
      </c>
      <c r="C44" s="58" t="s">
        <v>39</v>
      </c>
      <c r="D44" s="58" t="s">
        <v>195</v>
      </c>
      <c r="E44" s="57">
        <f t="shared" si="0"/>
        <v>-105259</v>
      </c>
    </row>
    <row r="45" spans="1:5" x14ac:dyDescent="0.25">
      <c r="A45" s="5"/>
      <c r="C45" s="58"/>
      <c r="D45" s="58"/>
      <c r="E45" s="58"/>
    </row>
    <row r="46" spans="1:5" x14ac:dyDescent="0.25">
      <c r="A46" s="5"/>
      <c r="C46" s="58"/>
      <c r="D46" s="58" t="s">
        <v>65</v>
      </c>
      <c r="E46" s="58"/>
    </row>
    <row r="47" spans="1:5" x14ac:dyDescent="0.25">
      <c r="A47" s="5" t="s">
        <v>297</v>
      </c>
      <c r="B47" s="6" t="str">
        <f t="shared" ref="B47:B66" si="2">"Res_"&amp;A47&amp;"_"&amp;$B$9</f>
        <v>Res_SB_BeY</v>
      </c>
      <c r="C47" s="55" t="s">
        <v>40</v>
      </c>
      <c r="D47" s="55" t="s">
        <v>85</v>
      </c>
      <c r="E47" s="57">
        <f t="shared" ref="E47:E66" si="3">INDEX(LivData,MATCH($D$3,LivNavn,0),MATCH($B47,LivVar,0))</f>
        <v>133875</v>
      </c>
    </row>
    <row r="48" spans="1:5" x14ac:dyDescent="0.25">
      <c r="A48" s="5" t="s">
        <v>322</v>
      </c>
      <c r="B48" s="6" t="str">
        <f t="shared" si="2"/>
        <v>Res_SAF_BeY</v>
      </c>
      <c r="C48" s="55" t="s">
        <v>41</v>
      </c>
      <c r="D48" s="55" t="s">
        <v>86</v>
      </c>
      <c r="E48" s="57">
        <f t="shared" si="3"/>
        <v>-544</v>
      </c>
    </row>
    <row r="49" spans="1:5" x14ac:dyDescent="0.25">
      <c r="A49" s="5" t="s">
        <v>323</v>
      </c>
      <c r="B49" s="6" t="str">
        <f t="shared" si="2"/>
        <v>Res_SPh_BeY</v>
      </c>
      <c r="C49" s="55" t="s">
        <v>42</v>
      </c>
      <c r="D49" s="55" t="s">
        <v>87</v>
      </c>
      <c r="E49" s="57">
        <f t="shared" si="3"/>
        <v>-62667</v>
      </c>
    </row>
    <row r="50" spans="1:5" x14ac:dyDescent="0.25">
      <c r="A50" s="5" t="s">
        <v>313</v>
      </c>
      <c r="B50" s="6" t="str">
        <f t="shared" si="2"/>
        <v>Res_SFRm_BeY</v>
      </c>
      <c r="C50" s="55" t="s">
        <v>43</v>
      </c>
      <c r="D50" s="55" t="s">
        <v>196</v>
      </c>
      <c r="E50" s="57">
        <f t="shared" si="3"/>
        <v>11435</v>
      </c>
    </row>
    <row r="51" spans="1:5" x14ac:dyDescent="0.25">
      <c r="A51" s="5" t="s">
        <v>298</v>
      </c>
      <c r="B51" s="6" t="str">
        <f t="shared" si="2"/>
        <v>Res_SGP_BeY</v>
      </c>
      <c r="C51" s="55" t="s">
        <v>44</v>
      </c>
      <c r="D51" s="55" t="s">
        <v>88</v>
      </c>
      <c r="E51" s="57">
        <f t="shared" si="3"/>
        <v>0</v>
      </c>
    </row>
    <row r="52" spans="1:5" x14ac:dyDescent="0.25">
      <c r="A52" s="5" t="s">
        <v>309</v>
      </c>
      <c r="B52" s="6" t="str">
        <f t="shared" si="2"/>
        <v>Res_SPTot_BeY</v>
      </c>
      <c r="C52" s="58" t="s">
        <v>45</v>
      </c>
      <c r="D52" s="58" t="s">
        <v>198</v>
      </c>
      <c r="E52" s="57">
        <f t="shared" si="3"/>
        <v>82099</v>
      </c>
    </row>
    <row r="53" spans="1:5" x14ac:dyDescent="0.25">
      <c r="A53" s="5" t="s">
        <v>299</v>
      </c>
      <c r="B53" s="6" t="str">
        <f t="shared" si="2"/>
        <v>Res_SFR_BeY</v>
      </c>
      <c r="C53" s="55" t="s">
        <v>66</v>
      </c>
      <c r="D53" s="55" t="s">
        <v>89</v>
      </c>
      <c r="E53" s="57">
        <f t="shared" si="3"/>
        <v>-32</v>
      </c>
    </row>
    <row r="54" spans="1:5" x14ac:dyDescent="0.25">
      <c r="A54" s="5" t="s">
        <v>300</v>
      </c>
      <c r="B54" s="6" t="str">
        <f t="shared" si="2"/>
        <v>Res_SUE_BeY</v>
      </c>
      <c r="C54" s="55" t="s">
        <v>67</v>
      </c>
      <c r="D54" s="55" t="s">
        <v>90</v>
      </c>
      <c r="E54" s="57">
        <f t="shared" si="3"/>
        <v>-72746</v>
      </c>
    </row>
    <row r="55" spans="1:5" x14ac:dyDescent="0.25">
      <c r="A55" s="5" t="s">
        <v>301</v>
      </c>
      <c r="B55" s="6" t="str">
        <f t="shared" si="2"/>
        <v>Res_SMG_BeY</v>
      </c>
      <c r="C55" s="55" t="s">
        <v>68</v>
      </c>
      <c r="D55" s="55" t="s">
        <v>53</v>
      </c>
      <c r="E55" s="57">
        <f t="shared" si="3"/>
        <v>0</v>
      </c>
    </row>
    <row r="56" spans="1:5" x14ac:dyDescent="0.25">
      <c r="A56" s="5" t="s">
        <v>302</v>
      </c>
      <c r="B56" s="6" t="str">
        <f t="shared" si="2"/>
        <v>Res_SEh_BeY</v>
      </c>
      <c r="C56" s="55" t="s">
        <v>69</v>
      </c>
      <c r="D56" s="55" t="s">
        <v>54</v>
      </c>
      <c r="E56" s="57">
        <f t="shared" si="3"/>
        <v>-2172</v>
      </c>
    </row>
    <row r="57" spans="1:5" x14ac:dyDescent="0.25">
      <c r="A57" s="5" t="s">
        <v>310</v>
      </c>
      <c r="B57" s="6" t="str">
        <f t="shared" si="2"/>
        <v>Res_SRm_BeY</v>
      </c>
      <c r="C57" s="55" t="s">
        <v>70</v>
      </c>
      <c r="D57" s="55" t="s">
        <v>197</v>
      </c>
      <c r="E57" s="57">
        <f t="shared" si="3"/>
        <v>678</v>
      </c>
    </row>
    <row r="58" spans="1:5" x14ac:dyDescent="0.25">
      <c r="A58" s="5" t="s">
        <v>303</v>
      </c>
      <c r="B58" s="6" t="str">
        <f t="shared" si="2"/>
        <v>Res_SGEh_BeY</v>
      </c>
      <c r="C58" s="55" t="s">
        <v>71</v>
      </c>
      <c r="D58" s="55" t="s">
        <v>55</v>
      </c>
      <c r="E58" s="57">
        <f t="shared" si="3"/>
        <v>-821</v>
      </c>
    </row>
    <row r="59" spans="1:5" x14ac:dyDescent="0.25">
      <c r="A59" s="5" t="s">
        <v>311</v>
      </c>
      <c r="B59" s="6" t="str">
        <f t="shared" si="2"/>
        <v>Res_SETot_BeY</v>
      </c>
      <c r="C59" s="58" t="s">
        <v>72</v>
      </c>
      <c r="D59" s="59" t="s">
        <v>199</v>
      </c>
      <c r="E59" s="57">
        <f t="shared" si="3"/>
        <v>-75061</v>
      </c>
    </row>
    <row r="60" spans="1:5" x14ac:dyDescent="0.25">
      <c r="A60" s="5" t="s">
        <v>304</v>
      </c>
      <c r="B60" s="6" t="str">
        <f t="shared" si="2"/>
        <v>Res_SBP_BeY</v>
      </c>
      <c r="C60" s="55" t="s">
        <v>73</v>
      </c>
      <c r="D60" s="55" t="s">
        <v>91</v>
      </c>
      <c r="E60" s="57">
        <f t="shared" si="3"/>
        <v>0</v>
      </c>
    </row>
    <row r="61" spans="1:5" x14ac:dyDescent="0.25">
      <c r="A61" s="5" t="s">
        <v>305</v>
      </c>
      <c r="B61" s="6" t="str">
        <f t="shared" si="2"/>
        <v>Res_SEom_BeY</v>
      </c>
      <c r="C61" s="55" t="s">
        <v>74</v>
      </c>
      <c r="D61" s="55" t="s">
        <v>57</v>
      </c>
      <c r="E61" s="57">
        <f t="shared" si="3"/>
        <v>-6520</v>
      </c>
    </row>
    <row r="62" spans="1:5" x14ac:dyDescent="0.25">
      <c r="A62" s="5" t="s">
        <v>306</v>
      </c>
      <c r="B62" s="6" t="str">
        <f t="shared" si="2"/>
        <v>Res_SAdm_BeY</v>
      </c>
      <c r="C62" s="55" t="s">
        <v>75</v>
      </c>
      <c r="D62" s="55" t="s">
        <v>92</v>
      </c>
      <c r="E62" s="57">
        <f t="shared" si="3"/>
        <v>-9825</v>
      </c>
    </row>
    <row r="63" spans="1:5" x14ac:dyDescent="0.25">
      <c r="A63" s="5" t="s">
        <v>324</v>
      </c>
      <c r="B63" s="6" t="str">
        <f t="shared" si="2"/>
        <v>Res_SPGG_BeY</v>
      </c>
      <c r="C63" s="55" t="s">
        <v>76</v>
      </c>
      <c r="D63" s="55" t="s">
        <v>93</v>
      </c>
      <c r="E63" s="57">
        <f t="shared" si="3"/>
        <v>0</v>
      </c>
    </row>
    <row r="64" spans="1:5" x14ac:dyDescent="0.25">
      <c r="A64" s="5" t="s">
        <v>307</v>
      </c>
      <c r="B64" s="6" t="str">
        <f t="shared" si="2"/>
        <v>Res_SDTot_BeY</v>
      </c>
      <c r="C64" s="58" t="s">
        <v>77</v>
      </c>
      <c r="D64" s="58" t="s">
        <v>200</v>
      </c>
      <c r="E64" s="57">
        <f t="shared" si="3"/>
        <v>-16345</v>
      </c>
    </row>
    <row r="65" spans="1:5" x14ac:dyDescent="0.25">
      <c r="A65" s="5" t="s">
        <v>308</v>
      </c>
      <c r="B65" s="6" t="str">
        <f t="shared" si="2"/>
        <v>Res_SSU_BeY</v>
      </c>
      <c r="C65" s="55" t="s">
        <v>78</v>
      </c>
      <c r="D65" s="55" t="s">
        <v>94</v>
      </c>
      <c r="E65" s="57">
        <f t="shared" si="3"/>
        <v>-64257</v>
      </c>
    </row>
    <row r="66" spans="1:5" ht="26.25" customHeight="1" x14ac:dyDescent="0.25">
      <c r="A66" s="5" t="s">
        <v>312</v>
      </c>
      <c r="B66" s="6" t="str">
        <f t="shared" si="2"/>
        <v>Res_SRTot_BeY</v>
      </c>
      <c r="C66" s="58" t="s">
        <v>79</v>
      </c>
      <c r="D66" s="59" t="s">
        <v>202</v>
      </c>
      <c r="E66" s="57">
        <f t="shared" si="3"/>
        <v>-73596</v>
      </c>
    </row>
    <row r="67" spans="1:5" x14ac:dyDescent="0.25"/>
  </sheetData>
  <sheetProtection password="BF77" sheet="1" objects="1" scenarios="1"/>
  <mergeCells count="6">
    <mergeCell ref="C1:D1"/>
    <mergeCell ref="C7:E7"/>
    <mergeCell ref="C8:E8"/>
    <mergeCell ref="C3:C4"/>
    <mergeCell ref="D3:E4"/>
    <mergeCell ref="D5:E5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&amp;C&amp;G</oddHeader>
  </headerFooter>
  <rowBreaks count="1" manualBreakCount="1">
    <brk id="34" max="16383" man="1"/>
  </rowBreaks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'LIV data'!$C$2:$C$17</xm:f>
          </x14:formula1>
          <xm:sqref>D3:E4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11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0" style="6" hidden="1" customWidth="1"/>
    <col min="2" max="2" width="16.140625" style="6" hidden="1" customWidth="1"/>
    <col min="3" max="3" width="12.5703125" style="6" bestFit="1" customWidth="1"/>
    <col min="4" max="4" width="109.5703125" style="6" customWidth="1"/>
    <col min="5" max="5" width="14.42578125" style="6" customWidth="1"/>
    <col min="6" max="6" width="9.140625" style="6" customWidth="1"/>
    <col min="7" max="16384" width="9.140625" style="6" hidden="1"/>
  </cols>
  <sheetData>
    <row r="1" spans="1:5" x14ac:dyDescent="0.25">
      <c r="C1" s="83" t="s">
        <v>908</v>
      </c>
      <c r="D1" s="83"/>
      <c r="E1" s="54"/>
    </row>
    <row r="2" spans="1:5" x14ac:dyDescent="0.25">
      <c r="C2" s="54"/>
      <c r="D2" s="54"/>
      <c r="E2" s="54"/>
    </row>
    <row r="3" spans="1:5" x14ac:dyDescent="0.25">
      <c r="C3" s="102" t="s">
        <v>1303</v>
      </c>
      <c r="D3" s="103" t="s">
        <v>1457</v>
      </c>
      <c r="E3" s="103"/>
    </row>
    <row r="4" spans="1:5" x14ac:dyDescent="0.25">
      <c r="C4" s="102"/>
      <c r="D4" s="103"/>
      <c r="E4" s="103"/>
    </row>
    <row r="5" spans="1:5" x14ac:dyDescent="0.25">
      <c r="C5" s="71" t="s">
        <v>1304</v>
      </c>
      <c r="D5" s="104">
        <f>INDEX(LivData,MATCH($D$3,LivNavn,0),MATCH("regnr",LivVar,0))</f>
        <v>63014</v>
      </c>
      <c r="E5" s="104"/>
    </row>
    <row r="6" spans="1:5" x14ac:dyDescent="0.25">
      <c r="C6" s="54"/>
      <c r="D6" s="54"/>
      <c r="E6" s="54"/>
    </row>
    <row r="7" spans="1:5" ht="30" customHeight="1" x14ac:dyDescent="0.25">
      <c r="C7" s="84" t="s">
        <v>1306</v>
      </c>
      <c r="D7" s="85"/>
      <c r="E7" s="86"/>
    </row>
    <row r="8" spans="1:5" ht="15" customHeight="1" x14ac:dyDescent="0.25">
      <c r="C8" s="87" t="s">
        <v>187</v>
      </c>
      <c r="D8" s="88"/>
      <c r="E8" s="89"/>
    </row>
    <row r="9" spans="1:5" ht="22.5" customHeight="1" x14ac:dyDescent="0.25">
      <c r="C9" s="55"/>
      <c r="D9" s="55"/>
      <c r="E9" s="56" t="s">
        <v>398</v>
      </c>
    </row>
    <row r="10" spans="1:5" ht="15" customHeight="1" x14ac:dyDescent="0.25">
      <c r="B10" s="5" t="s">
        <v>278</v>
      </c>
      <c r="C10" s="55"/>
      <c r="D10" s="58" t="s">
        <v>95</v>
      </c>
      <c r="E10" s="56"/>
    </row>
    <row r="11" spans="1:5" x14ac:dyDescent="0.25">
      <c r="A11" s="2" t="s">
        <v>247</v>
      </c>
      <c r="B11" s="6" t="str">
        <f>"Bal_"&amp;$B$10&amp;"_"&amp;$A11</f>
        <v>Bal_AkPa_iak</v>
      </c>
      <c r="C11" s="55" t="s">
        <v>5</v>
      </c>
      <c r="D11" s="55" t="s">
        <v>96</v>
      </c>
      <c r="E11" s="57">
        <f t="shared" ref="E11:E55" si="0">INDEX(LivData,MATCH($D$3,LivNavn,0),MATCH($B11,LivVar,0))</f>
        <v>0</v>
      </c>
    </row>
    <row r="12" spans="1:5" x14ac:dyDescent="0.25">
      <c r="A12" s="2" t="s">
        <v>248</v>
      </c>
      <c r="B12" s="6" t="str">
        <f t="shared" ref="B12:B55" si="1">"Bal_"&amp;$B$10&amp;"_"&amp;$A12</f>
        <v>Bal_AkPa_Dm</v>
      </c>
      <c r="C12" s="55" t="s">
        <v>6</v>
      </c>
      <c r="D12" s="55" t="s">
        <v>97</v>
      </c>
      <c r="E12" s="57">
        <f t="shared" si="0"/>
        <v>0</v>
      </c>
    </row>
    <row r="13" spans="1:5" x14ac:dyDescent="0.25">
      <c r="A13" s="2" t="s">
        <v>249</v>
      </c>
      <c r="B13" s="6" t="str">
        <f t="shared" si="1"/>
        <v>Bal_AkPa_Dejd</v>
      </c>
      <c r="C13" s="55" t="s">
        <v>7</v>
      </c>
      <c r="D13" s="55" t="s">
        <v>98</v>
      </c>
      <c r="E13" s="57">
        <f t="shared" si="0"/>
        <v>0</v>
      </c>
    </row>
    <row r="14" spans="1:5" x14ac:dyDescent="0.25">
      <c r="A14" s="2" t="s">
        <v>327</v>
      </c>
      <c r="B14" s="6" t="str">
        <f t="shared" si="1"/>
        <v>Bal_AkPa_MATot</v>
      </c>
      <c r="C14" s="58" t="s">
        <v>8</v>
      </c>
      <c r="D14" s="58" t="s">
        <v>99</v>
      </c>
      <c r="E14" s="57">
        <f t="shared" si="0"/>
        <v>0</v>
      </c>
    </row>
    <row r="15" spans="1:5" x14ac:dyDescent="0.25">
      <c r="A15" s="2" t="s">
        <v>375</v>
      </c>
      <c r="B15" s="6" t="str">
        <f t="shared" si="1"/>
        <v>Bal_AkPa_iEjd</v>
      </c>
      <c r="C15" s="55" t="s">
        <v>9</v>
      </c>
      <c r="D15" s="55" t="s">
        <v>100</v>
      </c>
      <c r="E15" s="57">
        <f t="shared" si="0"/>
        <v>0</v>
      </c>
    </row>
    <row r="16" spans="1:5" x14ac:dyDescent="0.25">
      <c r="A16" s="2" t="s">
        <v>376</v>
      </c>
      <c r="B16" s="6" t="str">
        <f t="shared" si="1"/>
        <v>Bal_AkPa_KapTv</v>
      </c>
      <c r="C16" s="55" t="s">
        <v>10</v>
      </c>
      <c r="D16" s="55" t="s">
        <v>101</v>
      </c>
      <c r="E16" s="57">
        <f t="shared" si="0"/>
        <v>553619</v>
      </c>
    </row>
    <row r="17" spans="1:5" x14ac:dyDescent="0.25">
      <c r="A17" s="2" t="s">
        <v>377</v>
      </c>
      <c r="B17" s="6" t="str">
        <f t="shared" si="1"/>
        <v>Bal_AkPa_UTv</v>
      </c>
      <c r="C17" s="55" t="s">
        <v>11</v>
      </c>
      <c r="D17" s="55" t="s">
        <v>102</v>
      </c>
      <c r="E17" s="57">
        <f t="shared" si="0"/>
        <v>0</v>
      </c>
    </row>
    <row r="18" spans="1:5" x14ac:dyDescent="0.25">
      <c r="A18" s="2" t="s">
        <v>378</v>
      </c>
      <c r="B18" s="6" t="str">
        <f t="shared" si="1"/>
        <v>Bal_AkPa_KapAv</v>
      </c>
      <c r="C18" s="55" t="s">
        <v>12</v>
      </c>
      <c r="D18" s="55" t="s">
        <v>103</v>
      </c>
      <c r="E18" s="57">
        <f t="shared" si="0"/>
        <v>0</v>
      </c>
    </row>
    <row r="19" spans="1:5" x14ac:dyDescent="0.25">
      <c r="A19" s="2" t="s">
        <v>379</v>
      </c>
      <c r="B19" s="6" t="str">
        <f t="shared" si="1"/>
        <v>Bal_AkPa_UAv</v>
      </c>
      <c r="C19" s="55" t="s">
        <v>13</v>
      </c>
      <c r="D19" s="55" t="s">
        <v>104</v>
      </c>
      <c r="E19" s="57">
        <f t="shared" si="0"/>
        <v>0</v>
      </c>
    </row>
    <row r="20" spans="1:5" x14ac:dyDescent="0.25">
      <c r="A20" s="2" t="s">
        <v>251</v>
      </c>
      <c r="B20" s="6" t="str">
        <f t="shared" si="1"/>
        <v>Bal_AkPa_invTot</v>
      </c>
      <c r="C20" s="58" t="s">
        <v>14</v>
      </c>
      <c r="D20" s="58" t="s">
        <v>105</v>
      </c>
      <c r="E20" s="57">
        <f t="shared" si="0"/>
        <v>553619</v>
      </c>
    </row>
    <row r="21" spans="1:5" x14ac:dyDescent="0.25">
      <c r="A21" s="2" t="s">
        <v>252</v>
      </c>
      <c r="B21" s="6" t="str">
        <f t="shared" si="1"/>
        <v>Bal_AkPa_Kapa</v>
      </c>
      <c r="C21" s="55" t="s">
        <v>15</v>
      </c>
      <c r="D21" s="55" t="s">
        <v>106</v>
      </c>
      <c r="E21" s="57">
        <f t="shared" si="0"/>
        <v>1407</v>
      </c>
    </row>
    <row r="22" spans="1:5" x14ac:dyDescent="0.25">
      <c r="A22" s="2" t="s">
        <v>253</v>
      </c>
      <c r="B22" s="6" t="str">
        <f t="shared" si="1"/>
        <v>Bal_AkPa_invAn</v>
      </c>
      <c r="C22" s="55" t="s">
        <v>16</v>
      </c>
      <c r="D22" s="55" t="s">
        <v>107</v>
      </c>
      <c r="E22" s="57">
        <f t="shared" si="0"/>
        <v>695</v>
      </c>
    </row>
    <row r="23" spans="1:5" x14ac:dyDescent="0.25">
      <c r="A23" s="2" t="s">
        <v>399</v>
      </c>
      <c r="B23" s="6" t="str">
        <f t="shared" si="1"/>
        <v>Bal_AkPa_ObL</v>
      </c>
      <c r="C23" s="55" t="s">
        <v>17</v>
      </c>
      <c r="D23" s="55" t="s">
        <v>108</v>
      </c>
      <c r="E23" s="57">
        <f t="shared" si="0"/>
        <v>20345</v>
      </c>
    </row>
    <row r="24" spans="1:5" x14ac:dyDescent="0.25">
      <c r="A24" s="2" t="s">
        <v>254</v>
      </c>
      <c r="B24" s="6" t="str">
        <f t="shared" si="1"/>
        <v>Bal_AkPa_AnKi</v>
      </c>
      <c r="C24" s="55" t="s">
        <v>18</v>
      </c>
      <c r="D24" s="55" t="s">
        <v>109</v>
      </c>
      <c r="E24" s="57">
        <f t="shared" si="0"/>
        <v>0</v>
      </c>
    </row>
    <row r="25" spans="1:5" x14ac:dyDescent="0.25">
      <c r="A25" s="2" t="s">
        <v>255</v>
      </c>
      <c r="B25" s="6" t="str">
        <f t="shared" si="1"/>
        <v>Bal_AkPa_PUd</v>
      </c>
      <c r="C25" s="55" t="s">
        <v>19</v>
      </c>
      <c r="D25" s="55" t="s">
        <v>110</v>
      </c>
      <c r="E25" s="57">
        <f t="shared" si="0"/>
        <v>0</v>
      </c>
    </row>
    <row r="26" spans="1:5" x14ac:dyDescent="0.25">
      <c r="A26" s="2" t="s">
        <v>256</v>
      </c>
      <c r="B26" s="6" t="str">
        <f t="shared" si="1"/>
        <v>Bal_AkPa_Xud</v>
      </c>
      <c r="C26" s="55" t="s">
        <v>20</v>
      </c>
      <c r="D26" s="55" t="s">
        <v>111</v>
      </c>
      <c r="E26" s="57">
        <f t="shared" si="0"/>
        <v>0</v>
      </c>
    </row>
    <row r="27" spans="1:5" x14ac:dyDescent="0.25">
      <c r="A27" s="2" t="s">
        <v>257</v>
      </c>
      <c r="B27" s="6" t="str">
        <f t="shared" si="1"/>
        <v>Bal_AkPa_iKre</v>
      </c>
      <c r="C27" s="55" t="s">
        <v>21</v>
      </c>
      <c r="D27" s="55" t="s">
        <v>112</v>
      </c>
      <c r="E27" s="57">
        <f t="shared" si="0"/>
        <v>276623</v>
      </c>
    </row>
    <row r="28" spans="1:5" x14ac:dyDescent="0.25">
      <c r="A28" s="2" t="s">
        <v>258</v>
      </c>
      <c r="B28" s="6" t="str">
        <f t="shared" si="1"/>
        <v>Bal_AkPa_Xinv</v>
      </c>
      <c r="C28" s="55" t="s">
        <v>22</v>
      </c>
      <c r="D28" s="55" t="s">
        <v>113</v>
      </c>
      <c r="E28" s="57">
        <f t="shared" si="0"/>
        <v>0</v>
      </c>
    </row>
    <row r="29" spans="1:5" x14ac:dyDescent="0.25">
      <c r="A29" s="2" t="s">
        <v>387</v>
      </c>
      <c r="B29" s="6" t="str">
        <f t="shared" si="1"/>
        <v>Bal_AkPa_FinTot</v>
      </c>
      <c r="C29" s="58" t="s">
        <v>23</v>
      </c>
      <c r="D29" s="58" t="s">
        <v>203</v>
      </c>
      <c r="E29" s="57">
        <f t="shared" si="0"/>
        <v>299070</v>
      </c>
    </row>
    <row r="30" spans="1:5" x14ac:dyDescent="0.25">
      <c r="A30" s="2" t="s">
        <v>259</v>
      </c>
      <c r="B30" s="6" t="str">
        <f t="shared" si="1"/>
        <v>Bal_AkPa_Gfd</v>
      </c>
      <c r="C30" s="55" t="s">
        <v>24</v>
      </c>
      <c r="D30" s="55" t="s">
        <v>114</v>
      </c>
      <c r="E30" s="57">
        <f t="shared" si="0"/>
        <v>0</v>
      </c>
    </row>
    <row r="31" spans="1:5" x14ac:dyDescent="0.25">
      <c r="A31" s="2" t="s">
        <v>250</v>
      </c>
      <c r="B31" s="6" t="str">
        <f t="shared" si="1"/>
        <v>Bal_AkPa_iakTot</v>
      </c>
      <c r="C31" s="58" t="s">
        <v>25</v>
      </c>
      <c r="D31" s="58" t="s">
        <v>115</v>
      </c>
      <c r="E31" s="57">
        <f t="shared" si="0"/>
        <v>852689</v>
      </c>
    </row>
    <row r="32" spans="1:5" x14ac:dyDescent="0.25">
      <c r="A32" s="2" t="s">
        <v>328</v>
      </c>
      <c r="B32" s="6" t="str">
        <f t="shared" si="1"/>
        <v>Bal_AkPa_iakTM</v>
      </c>
      <c r="C32" s="55" t="s">
        <v>26</v>
      </c>
      <c r="D32" s="55" t="s">
        <v>204</v>
      </c>
      <c r="E32" s="57">
        <f t="shared" si="0"/>
        <v>0</v>
      </c>
    </row>
    <row r="33" spans="1:5" x14ac:dyDescent="0.25">
      <c r="A33" s="2" t="s">
        <v>329</v>
      </c>
      <c r="B33" s="6" t="str">
        <f t="shared" si="1"/>
        <v>Bal_AkPa_GfPh</v>
      </c>
      <c r="C33" s="55" t="s">
        <v>27</v>
      </c>
      <c r="D33" s="60" t="s">
        <v>221</v>
      </c>
      <c r="E33" s="57">
        <f t="shared" si="0"/>
        <v>0</v>
      </c>
    </row>
    <row r="34" spans="1:5" x14ac:dyDescent="0.25">
      <c r="A34" s="2" t="s">
        <v>330</v>
      </c>
      <c r="B34" s="6" t="str">
        <f t="shared" si="1"/>
        <v>Bal_AkPa_GfLP</v>
      </c>
      <c r="C34" s="55" t="s">
        <v>28</v>
      </c>
      <c r="D34" s="55" t="s">
        <v>116</v>
      </c>
      <c r="E34" s="57">
        <f t="shared" si="0"/>
        <v>0</v>
      </c>
    </row>
    <row r="35" spans="1:5" x14ac:dyDescent="0.25">
      <c r="A35" s="2" t="s">
        <v>331</v>
      </c>
      <c r="B35" s="6" t="str">
        <f t="shared" si="1"/>
        <v>Bal_AkPa_GfEh</v>
      </c>
      <c r="C35" s="55" t="s">
        <v>29</v>
      </c>
      <c r="D35" s="55" t="s">
        <v>117</v>
      </c>
      <c r="E35" s="57">
        <f t="shared" si="0"/>
        <v>0</v>
      </c>
    </row>
    <row r="36" spans="1:5" x14ac:dyDescent="0.25">
      <c r="A36" s="2" t="s">
        <v>332</v>
      </c>
      <c r="B36" s="6" t="str">
        <f t="shared" si="1"/>
        <v>Bal_AkPa_Gfx</v>
      </c>
      <c r="C36" s="55" t="s">
        <v>30</v>
      </c>
      <c r="D36" s="55" t="s">
        <v>205</v>
      </c>
      <c r="E36" s="57">
        <f t="shared" si="0"/>
        <v>0</v>
      </c>
    </row>
    <row r="37" spans="1:5" x14ac:dyDescent="0.25">
      <c r="A37" s="2" t="s">
        <v>333</v>
      </c>
      <c r="B37" s="6" t="str">
        <f t="shared" si="1"/>
        <v>Bal_AkPa_GfTot</v>
      </c>
      <c r="C37" s="58" t="s">
        <v>31</v>
      </c>
      <c r="D37" s="58" t="s">
        <v>222</v>
      </c>
      <c r="E37" s="57">
        <f t="shared" si="0"/>
        <v>0</v>
      </c>
    </row>
    <row r="38" spans="1:5" x14ac:dyDescent="0.25">
      <c r="A38" s="2" t="s">
        <v>334</v>
      </c>
      <c r="B38" s="6" t="str">
        <f t="shared" si="1"/>
        <v>Bal_AkPa_TFtM</v>
      </c>
      <c r="C38" s="55" t="s">
        <v>32</v>
      </c>
      <c r="D38" s="55" t="s">
        <v>118</v>
      </c>
      <c r="E38" s="57">
        <f t="shared" si="0"/>
        <v>0</v>
      </c>
    </row>
    <row r="39" spans="1:5" x14ac:dyDescent="0.25">
      <c r="A39" s="2" t="s">
        <v>335</v>
      </c>
      <c r="B39" s="6" t="str">
        <f t="shared" si="1"/>
        <v>Bal_AkPa_TFm</v>
      </c>
      <c r="C39" s="55" t="s">
        <v>33</v>
      </c>
      <c r="D39" s="55" t="s">
        <v>119</v>
      </c>
      <c r="E39" s="57">
        <f t="shared" si="0"/>
        <v>0</v>
      </c>
    </row>
    <row r="40" spans="1:5" x14ac:dyDescent="0.25">
      <c r="A40" s="2" t="s">
        <v>336</v>
      </c>
      <c r="B40" s="6" t="str">
        <f t="shared" si="1"/>
        <v>Bal_AkPa_TDFTot</v>
      </c>
      <c r="C40" s="58" t="s">
        <v>34</v>
      </c>
      <c r="D40" s="58" t="s">
        <v>223</v>
      </c>
      <c r="E40" s="57">
        <f t="shared" si="0"/>
        <v>0</v>
      </c>
    </row>
    <row r="41" spans="1:5" x14ac:dyDescent="0.25">
      <c r="A41" s="2" t="s">
        <v>337</v>
      </c>
      <c r="B41" s="6" t="str">
        <f t="shared" si="1"/>
        <v>Bal_AkPa_TFv</v>
      </c>
      <c r="C41" s="55" t="s">
        <v>35</v>
      </c>
      <c r="D41" s="55" t="s">
        <v>120</v>
      </c>
      <c r="E41" s="57">
        <f t="shared" si="0"/>
        <v>2243</v>
      </c>
    </row>
    <row r="42" spans="1:5" x14ac:dyDescent="0.25">
      <c r="A42" s="2" t="s">
        <v>338</v>
      </c>
      <c r="B42" s="6" t="str">
        <f t="shared" si="1"/>
        <v>Bal_AkPa_TTv</v>
      </c>
      <c r="C42" s="55" t="s">
        <v>36</v>
      </c>
      <c r="D42" s="55" t="s">
        <v>121</v>
      </c>
      <c r="E42" s="57">
        <f t="shared" si="0"/>
        <v>93</v>
      </c>
    </row>
    <row r="43" spans="1:5" x14ac:dyDescent="0.25">
      <c r="A43" s="2" t="s">
        <v>339</v>
      </c>
      <c r="B43" s="6" t="str">
        <f t="shared" si="1"/>
        <v>Bal_AkPa_TAv</v>
      </c>
      <c r="C43" s="55" t="s">
        <v>37</v>
      </c>
      <c r="D43" s="55" t="s">
        <v>122</v>
      </c>
      <c r="E43" s="57">
        <f t="shared" si="0"/>
        <v>0</v>
      </c>
    </row>
    <row r="44" spans="1:5" x14ac:dyDescent="0.25">
      <c r="A44" s="2" t="s">
        <v>390</v>
      </c>
      <c r="B44" s="6" t="str">
        <f t="shared" si="1"/>
        <v>Bal_AkPa_XTh</v>
      </c>
      <c r="C44" s="55" t="s">
        <v>38</v>
      </c>
      <c r="D44" s="55" t="s">
        <v>123</v>
      </c>
      <c r="E44" s="57">
        <f t="shared" si="0"/>
        <v>3811</v>
      </c>
    </row>
    <row r="45" spans="1:5" x14ac:dyDescent="0.25">
      <c r="A45" s="2" t="s">
        <v>340</v>
      </c>
      <c r="B45" s="6" t="str">
        <f t="shared" si="1"/>
        <v>Bal_AkPa_TTot</v>
      </c>
      <c r="C45" s="58" t="s">
        <v>39</v>
      </c>
      <c r="D45" s="58" t="s">
        <v>224</v>
      </c>
      <c r="E45" s="57">
        <f t="shared" si="0"/>
        <v>6147</v>
      </c>
    </row>
    <row r="46" spans="1:5" x14ac:dyDescent="0.25">
      <c r="A46" s="2" t="s">
        <v>341</v>
      </c>
      <c r="B46" s="6" t="str">
        <f t="shared" si="1"/>
        <v>Bal_AkPa_AkMB</v>
      </c>
      <c r="C46" s="55" t="s">
        <v>40</v>
      </c>
      <c r="D46" s="55" t="s">
        <v>228</v>
      </c>
      <c r="E46" s="57">
        <f t="shared" si="0"/>
        <v>0</v>
      </c>
    </row>
    <row r="47" spans="1:5" x14ac:dyDescent="0.25">
      <c r="A47" s="2" t="s">
        <v>342</v>
      </c>
      <c r="B47" s="6" t="str">
        <f t="shared" si="1"/>
        <v>Bal_AkPa_ASa</v>
      </c>
      <c r="C47" s="55" t="s">
        <v>41</v>
      </c>
      <c r="D47" s="55" t="s">
        <v>124</v>
      </c>
      <c r="E47" s="57">
        <f t="shared" si="0"/>
        <v>2822</v>
      </c>
    </row>
    <row r="48" spans="1:5" x14ac:dyDescent="0.25">
      <c r="A48" s="2" t="s">
        <v>343</v>
      </c>
      <c r="B48" s="6" t="str">
        <f t="shared" si="1"/>
        <v>Bal_AkPa_USa</v>
      </c>
      <c r="C48" s="55" t="s">
        <v>42</v>
      </c>
      <c r="D48" s="55" t="s">
        <v>126</v>
      </c>
      <c r="E48" s="57">
        <f t="shared" si="0"/>
        <v>231802</v>
      </c>
    </row>
    <row r="49" spans="1:5" x14ac:dyDescent="0.25">
      <c r="A49" s="2" t="s">
        <v>344</v>
      </c>
      <c r="B49" s="6" t="str">
        <f t="shared" si="1"/>
        <v>Bal_AkPa_LBe</v>
      </c>
      <c r="C49" s="55" t="s">
        <v>43</v>
      </c>
      <c r="D49" s="55" t="s">
        <v>125</v>
      </c>
      <c r="E49" s="57">
        <f t="shared" si="0"/>
        <v>0</v>
      </c>
    </row>
    <row r="50" spans="1:5" x14ac:dyDescent="0.25">
      <c r="A50" s="2" t="s">
        <v>388</v>
      </c>
      <c r="B50" s="6" t="str">
        <f t="shared" si="1"/>
        <v>Bal_AkPa_AkX</v>
      </c>
      <c r="C50" s="55" t="s">
        <v>44</v>
      </c>
      <c r="D50" s="55" t="s">
        <v>113</v>
      </c>
      <c r="E50" s="57">
        <f t="shared" si="0"/>
        <v>0</v>
      </c>
    </row>
    <row r="51" spans="1:5" x14ac:dyDescent="0.25">
      <c r="A51" s="2" t="s">
        <v>389</v>
      </c>
      <c r="B51" s="6" t="str">
        <f t="shared" si="1"/>
        <v>Bal_AkPa_AkXTot</v>
      </c>
      <c r="C51" s="58" t="s">
        <v>45</v>
      </c>
      <c r="D51" s="58" t="s">
        <v>225</v>
      </c>
      <c r="E51" s="57">
        <f t="shared" si="0"/>
        <v>234624</v>
      </c>
    </row>
    <row r="52" spans="1:5" x14ac:dyDescent="0.25">
      <c r="A52" s="2" t="s">
        <v>393</v>
      </c>
      <c r="B52" s="6" t="str">
        <f t="shared" si="1"/>
        <v>Bal_AkPa_TrL</v>
      </c>
      <c r="C52" s="55" t="s">
        <v>66</v>
      </c>
      <c r="D52" s="55" t="s">
        <v>127</v>
      </c>
      <c r="E52" s="57">
        <f t="shared" si="0"/>
        <v>97</v>
      </c>
    </row>
    <row r="53" spans="1:5" x14ac:dyDescent="0.25">
      <c r="A53" s="2" t="s">
        <v>391</v>
      </c>
      <c r="B53" s="6" t="str">
        <f t="shared" si="1"/>
        <v>Bal_AkPa_XPap</v>
      </c>
      <c r="C53" s="55" t="s">
        <v>67</v>
      </c>
      <c r="D53" s="55" t="s">
        <v>128</v>
      </c>
      <c r="E53" s="57">
        <f t="shared" si="0"/>
        <v>0</v>
      </c>
    </row>
    <row r="54" spans="1:5" x14ac:dyDescent="0.25">
      <c r="A54" s="2" t="s">
        <v>392</v>
      </c>
      <c r="B54" s="6" t="str">
        <f t="shared" si="1"/>
        <v>Bal_AkPa_PapTot</v>
      </c>
      <c r="C54" s="58" t="s">
        <v>68</v>
      </c>
      <c r="D54" s="58" t="s">
        <v>226</v>
      </c>
      <c r="E54" s="57">
        <f t="shared" si="0"/>
        <v>97</v>
      </c>
    </row>
    <row r="55" spans="1:5" x14ac:dyDescent="0.25">
      <c r="A55" s="2" t="s">
        <v>260</v>
      </c>
      <c r="B55" s="6" t="str">
        <f t="shared" si="1"/>
        <v>Bal_AkPa_AktTot</v>
      </c>
      <c r="C55" s="58" t="s">
        <v>69</v>
      </c>
      <c r="D55" s="58" t="s">
        <v>227</v>
      </c>
      <c r="E55" s="57">
        <f t="shared" si="0"/>
        <v>1093557</v>
      </c>
    </row>
    <row r="56" spans="1:5" x14ac:dyDescent="0.25">
      <c r="A56" s="1"/>
      <c r="C56" s="55"/>
      <c r="D56" s="55"/>
      <c r="E56" s="56"/>
    </row>
    <row r="57" spans="1:5" ht="15" customHeight="1" x14ac:dyDescent="0.25">
      <c r="A57" s="1"/>
      <c r="C57" s="55"/>
      <c r="D57" s="58" t="s">
        <v>129</v>
      </c>
      <c r="E57" s="56"/>
    </row>
    <row r="58" spans="1:5" x14ac:dyDescent="0.25">
      <c r="A58" s="2" t="s">
        <v>261</v>
      </c>
      <c r="B58" s="6" t="str">
        <f t="shared" ref="B58:B110" si="2">"Bal_"&amp;$B$10&amp;"_"&amp;$A58</f>
        <v>Bal_AkPa_AGk</v>
      </c>
      <c r="C58" s="55" t="s">
        <v>70</v>
      </c>
      <c r="D58" s="55" t="s">
        <v>160</v>
      </c>
      <c r="E58" s="57">
        <f t="shared" ref="E58:E89" si="3">INDEX(LivData,MATCH($D$3,LivNavn,0),MATCH($B58,LivVar,0))</f>
        <v>7502</v>
      </c>
    </row>
    <row r="59" spans="1:5" x14ac:dyDescent="0.25">
      <c r="A59" s="2" t="s">
        <v>262</v>
      </c>
      <c r="B59" s="6" t="str">
        <f t="shared" si="2"/>
        <v>Bal_AkPa_OEm</v>
      </c>
      <c r="C59" s="55" t="s">
        <v>71</v>
      </c>
      <c r="D59" s="55" t="s">
        <v>161</v>
      </c>
      <c r="E59" s="57">
        <f t="shared" si="3"/>
        <v>0</v>
      </c>
    </row>
    <row r="60" spans="1:5" x14ac:dyDescent="0.25">
      <c r="A60" s="2" t="s">
        <v>400</v>
      </c>
      <c r="B60" s="6" t="str">
        <f t="shared" si="2"/>
        <v>Bal_AkPa_OhL</v>
      </c>
      <c r="C60" s="55" t="s">
        <v>72</v>
      </c>
      <c r="D60" s="55" t="s">
        <v>162</v>
      </c>
      <c r="E60" s="57">
        <f t="shared" si="3"/>
        <v>0</v>
      </c>
    </row>
    <row r="61" spans="1:5" x14ac:dyDescent="0.25">
      <c r="A61" s="2" t="s">
        <v>263</v>
      </c>
      <c r="B61" s="6" t="str">
        <f t="shared" si="2"/>
        <v>Bal_AkPa_AVUE</v>
      </c>
      <c r="C61" s="55" t="s">
        <v>73</v>
      </c>
      <c r="D61" s="55" t="s">
        <v>163</v>
      </c>
      <c r="E61" s="57">
        <f t="shared" si="3"/>
        <v>0</v>
      </c>
    </row>
    <row r="62" spans="1:5" x14ac:dyDescent="0.25">
      <c r="A62" s="2" t="s">
        <v>264</v>
      </c>
      <c r="B62" s="6" t="str">
        <f t="shared" si="2"/>
        <v>Bal_AkPa_AVSB</v>
      </c>
      <c r="C62" s="55" t="s">
        <v>74</v>
      </c>
      <c r="D62" s="55" t="s">
        <v>164</v>
      </c>
      <c r="E62" s="57">
        <f t="shared" si="3"/>
        <v>0</v>
      </c>
    </row>
    <row r="63" spans="1:5" x14ac:dyDescent="0.25">
      <c r="A63" s="2" t="s">
        <v>345</v>
      </c>
      <c r="B63" s="6" t="str">
        <f t="shared" si="2"/>
        <v>Bal_AkPa_XVr</v>
      </c>
      <c r="C63" s="55" t="s">
        <v>75</v>
      </c>
      <c r="D63" s="55" t="s">
        <v>165</v>
      </c>
      <c r="E63" s="57">
        <f t="shared" si="3"/>
        <v>0</v>
      </c>
    </row>
    <row r="64" spans="1:5" x14ac:dyDescent="0.25">
      <c r="A64" s="2" t="s">
        <v>265</v>
      </c>
      <c r="B64" s="6" t="str">
        <f t="shared" si="2"/>
        <v>Bal_AkPa_AVTot</v>
      </c>
      <c r="C64" s="58" t="s">
        <v>76</v>
      </c>
      <c r="D64" s="58" t="s">
        <v>236</v>
      </c>
      <c r="E64" s="57">
        <f t="shared" si="3"/>
        <v>0</v>
      </c>
    </row>
    <row r="65" spans="1:5" x14ac:dyDescent="0.25">
      <c r="A65" s="2" t="s">
        <v>266</v>
      </c>
      <c r="B65" s="6" t="str">
        <f t="shared" si="2"/>
        <v>Bal_AkPa_Sif</v>
      </c>
      <c r="C65" s="55" t="s">
        <v>77</v>
      </c>
      <c r="D65" s="55" t="s">
        <v>166</v>
      </c>
      <c r="E65" s="57">
        <f t="shared" si="3"/>
        <v>0</v>
      </c>
    </row>
    <row r="66" spans="1:5" x14ac:dyDescent="0.25">
      <c r="A66" s="2" t="s">
        <v>267</v>
      </c>
      <c r="B66" s="6" t="str">
        <f t="shared" si="2"/>
        <v>Bal_AkPa_VeH</v>
      </c>
      <c r="C66" s="55" t="s">
        <v>78</v>
      </c>
      <c r="D66" s="55" t="s">
        <v>167</v>
      </c>
      <c r="E66" s="57">
        <f t="shared" si="3"/>
        <v>0</v>
      </c>
    </row>
    <row r="67" spans="1:5" x14ac:dyDescent="0.25">
      <c r="A67" s="2" t="s">
        <v>268</v>
      </c>
      <c r="B67" s="6" t="str">
        <f t="shared" si="2"/>
        <v>Bal_AkPa_XH</v>
      </c>
      <c r="C67" s="55" t="s">
        <v>79</v>
      </c>
      <c r="D67" s="55" t="s">
        <v>168</v>
      </c>
      <c r="E67" s="57">
        <f t="shared" si="3"/>
        <v>0</v>
      </c>
    </row>
    <row r="68" spans="1:5" x14ac:dyDescent="0.25">
      <c r="A68" s="2" t="s">
        <v>269</v>
      </c>
      <c r="B68" s="6" t="str">
        <f t="shared" si="2"/>
        <v>Bal_AkPa_ResTot</v>
      </c>
      <c r="C68" s="58" t="s">
        <v>80</v>
      </c>
      <c r="D68" s="58" t="s">
        <v>237</v>
      </c>
      <c r="E68" s="57">
        <f t="shared" si="3"/>
        <v>0</v>
      </c>
    </row>
    <row r="69" spans="1:5" x14ac:dyDescent="0.25">
      <c r="A69" s="2" t="s">
        <v>270</v>
      </c>
      <c r="B69" s="6" t="str">
        <f t="shared" si="2"/>
        <v>Bal_AkPa_OvUn</v>
      </c>
      <c r="C69" s="55" t="s">
        <v>81</v>
      </c>
      <c r="D69" s="55" t="s">
        <v>169</v>
      </c>
      <c r="E69" s="57">
        <f t="shared" si="3"/>
        <v>869628</v>
      </c>
    </row>
    <row r="70" spans="1:5" x14ac:dyDescent="0.25">
      <c r="A70" s="2" t="s">
        <v>346</v>
      </c>
      <c r="B70" s="6" t="str">
        <f t="shared" si="2"/>
        <v>Bal_AkPa_FUb</v>
      </c>
      <c r="C70" s="55" t="s">
        <v>82</v>
      </c>
      <c r="D70" s="55" t="s">
        <v>230</v>
      </c>
      <c r="E70" s="57">
        <f t="shared" si="3"/>
        <v>0</v>
      </c>
    </row>
    <row r="71" spans="1:5" x14ac:dyDescent="0.25">
      <c r="A71" s="2" t="s">
        <v>347</v>
      </c>
      <c r="B71" s="6" t="str">
        <f t="shared" si="2"/>
        <v>Bal_AkPa_Mi</v>
      </c>
      <c r="C71" s="55" t="s">
        <v>83</v>
      </c>
      <c r="D71" s="55" t="s">
        <v>229</v>
      </c>
      <c r="E71" s="57">
        <f t="shared" si="3"/>
        <v>0</v>
      </c>
    </row>
    <row r="72" spans="1:5" x14ac:dyDescent="0.25">
      <c r="A72" s="2" t="s">
        <v>348</v>
      </c>
      <c r="B72" s="6" t="str">
        <f t="shared" si="2"/>
        <v>Bal_AkPa_EkTot</v>
      </c>
      <c r="C72" s="58" t="s">
        <v>84</v>
      </c>
      <c r="D72" s="58" t="s">
        <v>238</v>
      </c>
      <c r="E72" s="57">
        <f t="shared" si="3"/>
        <v>877130</v>
      </c>
    </row>
    <row r="73" spans="1:5" x14ac:dyDescent="0.25">
      <c r="A73" s="2" t="s">
        <v>291</v>
      </c>
      <c r="B73" s="6" t="str">
        <f t="shared" si="2"/>
        <v>Bal_AkPa_OKap</v>
      </c>
      <c r="C73" s="55" t="s">
        <v>130</v>
      </c>
      <c r="D73" s="55" t="s">
        <v>206</v>
      </c>
      <c r="E73" s="57">
        <f t="shared" si="3"/>
        <v>0</v>
      </c>
    </row>
    <row r="74" spans="1:5" x14ac:dyDescent="0.25">
      <c r="A74" s="2" t="s">
        <v>349</v>
      </c>
      <c r="B74" s="6" t="str">
        <f t="shared" si="2"/>
        <v>Bal_AkPa_AnLk</v>
      </c>
      <c r="C74" s="55" t="s">
        <v>131</v>
      </c>
      <c r="D74" s="55" t="s">
        <v>207</v>
      </c>
      <c r="E74" s="57">
        <f t="shared" si="3"/>
        <v>70000</v>
      </c>
    </row>
    <row r="75" spans="1:5" x14ac:dyDescent="0.25">
      <c r="A75" s="2" t="s">
        <v>350</v>
      </c>
      <c r="B75" s="6" t="str">
        <f t="shared" si="2"/>
        <v>Bal_AkPa_ALTot</v>
      </c>
      <c r="C75" s="58" t="s">
        <v>132</v>
      </c>
      <c r="D75" s="58" t="s">
        <v>239</v>
      </c>
      <c r="E75" s="57">
        <f t="shared" si="3"/>
        <v>70000</v>
      </c>
    </row>
    <row r="76" spans="1:5" x14ac:dyDescent="0.25">
      <c r="A76" s="2" t="s">
        <v>351</v>
      </c>
      <c r="B76" s="6" t="str">
        <f t="shared" si="2"/>
        <v>Bal_AkPa_Phs</v>
      </c>
      <c r="C76" s="55" t="s">
        <v>133</v>
      </c>
      <c r="D76" s="55" t="s">
        <v>232</v>
      </c>
      <c r="E76" s="57">
        <f t="shared" si="3"/>
        <v>0</v>
      </c>
    </row>
    <row r="77" spans="1:5" x14ac:dyDescent="0.25">
      <c r="A77" s="2" t="s">
        <v>352</v>
      </c>
      <c r="B77" s="6" t="str">
        <f t="shared" si="2"/>
        <v>Bal_AkPa_FmS</v>
      </c>
      <c r="C77" s="55" t="s">
        <v>134</v>
      </c>
      <c r="D77" s="55" t="s">
        <v>233</v>
      </c>
      <c r="E77" s="57">
        <f t="shared" si="3"/>
        <v>0</v>
      </c>
    </row>
    <row r="78" spans="1:5" x14ac:dyDescent="0.25">
      <c r="A78" s="2" t="s">
        <v>353</v>
      </c>
      <c r="B78" s="6" t="str">
        <f t="shared" si="2"/>
        <v>Bal_AkPa_GY</v>
      </c>
      <c r="C78" s="55" t="s">
        <v>135</v>
      </c>
      <c r="D78" s="55" t="s">
        <v>170</v>
      </c>
      <c r="E78" s="57">
        <f t="shared" si="3"/>
        <v>20987</v>
      </c>
    </row>
    <row r="79" spans="1:5" x14ac:dyDescent="0.25">
      <c r="A79" s="2" t="s">
        <v>401</v>
      </c>
      <c r="B79" s="6" t="str">
        <f t="shared" si="2"/>
        <v>Bal_AkPa_inBp</v>
      </c>
      <c r="C79" s="55" t="s">
        <v>136</v>
      </c>
      <c r="D79" s="55" t="s">
        <v>208</v>
      </c>
      <c r="E79" s="57">
        <f t="shared" si="3"/>
        <v>0</v>
      </c>
    </row>
    <row r="80" spans="1:5" x14ac:dyDescent="0.25">
      <c r="A80" s="2" t="s">
        <v>354</v>
      </c>
      <c r="B80" s="6" t="str">
        <f t="shared" si="2"/>
        <v>Bal_AkPa_KoBp</v>
      </c>
      <c r="C80" s="55" t="s">
        <v>137</v>
      </c>
      <c r="D80" s="55" t="s">
        <v>209</v>
      </c>
      <c r="E80" s="57">
        <f t="shared" si="3"/>
        <v>0</v>
      </c>
    </row>
    <row r="81" spans="1:5" x14ac:dyDescent="0.25">
      <c r="A81" s="2" t="s">
        <v>355</v>
      </c>
      <c r="B81" s="6" t="str">
        <f t="shared" si="2"/>
        <v>Bal_AkPa_RmGp</v>
      </c>
      <c r="C81" s="55" t="s">
        <v>138</v>
      </c>
      <c r="D81" s="55" t="s">
        <v>210</v>
      </c>
      <c r="E81" s="57">
        <f t="shared" si="3"/>
        <v>0</v>
      </c>
    </row>
    <row r="82" spans="1:5" x14ac:dyDescent="0.25">
      <c r="A82" s="2" t="s">
        <v>356</v>
      </c>
      <c r="B82" s="6" t="str">
        <f t="shared" si="2"/>
        <v>Bal_AkPa_HGTot</v>
      </c>
      <c r="C82" s="58" t="s">
        <v>139</v>
      </c>
      <c r="D82" s="58" t="s">
        <v>240</v>
      </c>
      <c r="E82" s="57">
        <f t="shared" si="3"/>
        <v>20987</v>
      </c>
    </row>
    <row r="83" spans="1:5" x14ac:dyDescent="0.25">
      <c r="A83" s="2" t="s">
        <v>357</v>
      </c>
      <c r="B83" s="6" t="str">
        <f t="shared" si="2"/>
        <v>Bal_AkPa_HMrp</v>
      </c>
      <c r="C83" s="55" t="s">
        <v>140</v>
      </c>
      <c r="D83" s="55" t="s">
        <v>211</v>
      </c>
      <c r="E83" s="57">
        <f t="shared" si="3"/>
        <v>0</v>
      </c>
    </row>
    <row r="84" spans="1:5" x14ac:dyDescent="0.25">
      <c r="A84" s="2" t="s">
        <v>358</v>
      </c>
      <c r="B84" s="6" t="str">
        <f t="shared" si="2"/>
        <v>Bal_AkPa_RMrp</v>
      </c>
      <c r="C84" s="55" t="s">
        <v>141</v>
      </c>
      <c r="D84" s="55" t="s">
        <v>212</v>
      </c>
      <c r="E84" s="57">
        <f t="shared" si="3"/>
        <v>0</v>
      </c>
    </row>
    <row r="85" spans="1:5" x14ac:dyDescent="0.25">
      <c r="A85" s="2" t="s">
        <v>359</v>
      </c>
      <c r="B85" s="6" t="str">
        <f t="shared" si="2"/>
        <v>Bal_AkPa_MrpTot</v>
      </c>
      <c r="C85" s="58" t="s">
        <v>142</v>
      </c>
      <c r="D85" s="58" t="s">
        <v>241</v>
      </c>
      <c r="E85" s="57">
        <f t="shared" si="3"/>
        <v>0</v>
      </c>
    </row>
    <row r="86" spans="1:5" x14ac:dyDescent="0.25">
      <c r="A86" s="2" t="s">
        <v>289</v>
      </c>
      <c r="B86" s="6" t="str">
        <f t="shared" si="2"/>
        <v>Bal_AkPa_LPTot</v>
      </c>
      <c r="C86" s="58" t="s">
        <v>143</v>
      </c>
      <c r="D86" s="58" t="s">
        <v>242</v>
      </c>
      <c r="E86" s="57">
        <f t="shared" si="3"/>
        <v>20987</v>
      </c>
    </row>
    <row r="87" spans="1:5" x14ac:dyDescent="0.25">
      <c r="A87" s="2" t="s">
        <v>360</v>
      </c>
      <c r="B87" s="6" t="str">
        <f t="shared" si="2"/>
        <v>Bal_AkPa_FmLi</v>
      </c>
      <c r="C87" s="55" t="s">
        <v>144</v>
      </c>
      <c r="D87" s="55" t="s">
        <v>213</v>
      </c>
      <c r="E87" s="57">
        <f t="shared" si="3"/>
        <v>0</v>
      </c>
    </row>
    <row r="88" spans="1:5" x14ac:dyDescent="0.25">
      <c r="A88" s="2" t="s">
        <v>361</v>
      </c>
      <c r="B88" s="6" t="str">
        <f t="shared" si="2"/>
        <v>Bal_AkPa_EhS</v>
      </c>
      <c r="C88" s="55" t="s">
        <v>145</v>
      </c>
      <c r="D88" s="55" t="s">
        <v>214</v>
      </c>
      <c r="E88" s="57">
        <f t="shared" si="3"/>
        <v>0</v>
      </c>
    </row>
    <row r="89" spans="1:5" x14ac:dyDescent="0.25">
      <c r="A89" s="2" t="s">
        <v>362</v>
      </c>
      <c r="B89" s="6" t="str">
        <f t="shared" si="2"/>
        <v>Bal_AkPa_RmS</v>
      </c>
      <c r="C89" s="55" t="s">
        <v>146</v>
      </c>
      <c r="D89" s="55" t="s">
        <v>215</v>
      </c>
      <c r="E89" s="57">
        <f t="shared" si="3"/>
        <v>0</v>
      </c>
    </row>
    <row r="90" spans="1:5" x14ac:dyDescent="0.25">
      <c r="A90" s="2" t="s">
        <v>271</v>
      </c>
      <c r="B90" s="6" t="str">
        <f t="shared" si="2"/>
        <v>Bal_AkPa_HBP</v>
      </c>
      <c r="C90" s="55" t="s">
        <v>147</v>
      </c>
      <c r="D90" s="55" t="s">
        <v>171</v>
      </c>
      <c r="E90" s="57">
        <f t="shared" ref="E90:E110" si="4">INDEX(LivData,MATCH($D$3,LivNavn,0),MATCH($B90,LivVar,0))</f>
        <v>0</v>
      </c>
    </row>
    <row r="91" spans="1:5" x14ac:dyDescent="0.25">
      <c r="A91" s="2" t="s">
        <v>363</v>
      </c>
      <c r="B91" s="6" t="str">
        <f t="shared" si="2"/>
        <v>Bal_AkPa_HFiTot</v>
      </c>
      <c r="C91" s="58" t="s">
        <v>148</v>
      </c>
      <c r="D91" s="58" t="s">
        <v>397</v>
      </c>
      <c r="E91" s="57">
        <f t="shared" si="4"/>
        <v>20987</v>
      </c>
    </row>
    <row r="92" spans="1:5" x14ac:dyDescent="0.25">
      <c r="A92" s="2" t="s">
        <v>364</v>
      </c>
      <c r="B92" s="6" t="str">
        <f t="shared" si="2"/>
        <v>Bal_AkPa_PLF</v>
      </c>
      <c r="C92" s="55" t="s">
        <v>149</v>
      </c>
      <c r="D92" s="55" t="s">
        <v>172</v>
      </c>
      <c r="E92" s="57">
        <f t="shared" si="4"/>
        <v>0</v>
      </c>
    </row>
    <row r="93" spans="1:5" x14ac:dyDescent="0.25">
      <c r="A93" s="2" t="s">
        <v>365</v>
      </c>
      <c r="B93" s="6" t="str">
        <f t="shared" si="2"/>
        <v>Bal_AkPa_USf</v>
      </c>
      <c r="C93" s="55" t="s">
        <v>150</v>
      </c>
      <c r="D93" s="55" t="s">
        <v>173</v>
      </c>
      <c r="E93" s="57">
        <f t="shared" si="4"/>
        <v>0</v>
      </c>
    </row>
    <row r="94" spans="1:5" x14ac:dyDescent="0.25">
      <c r="A94" s="2" t="s">
        <v>366</v>
      </c>
      <c r="B94" s="6" t="str">
        <f t="shared" si="2"/>
        <v>Bal_AkPa_XHen</v>
      </c>
      <c r="C94" s="55" t="s">
        <v>151</v>
      </c>
      <c r="D94" s="55" t="s">
        <v>174</v>
      </c>
      <c r="E94" s="57">
        <f t="shared" si="4"/>
        <v>0</v>
      </c>
    </row>
    <row r="95" spans="1:5" x14ac:dyDescent="0.25">
      <c r="A95" s="2" t="s">
        <v>367</v>
      </c>
      <c r="B95" s="6" t="str">
        <f t="shared" si="2"/>
        <v>Bal_AkPa_HFTot</v>
      </c>
      <c r="C95" s="58" t="s">
        <v>152</v>
      </c>
      <c r="D95" s="58" t="s">
        <v>394</v>
      </c>
      <c r="E95" s="57">
        <f t="shared" si="4"/>
        <v>0</v>
      </c>
    </row>
    <row r="96" spans="1:5" x14ac:dyDescent="0.25">
      <c r="A96" s="2" t="s">
        <v>380</v>
      </c>
      <c r="B96" s="6" t="str">
        <f t="shared" si="2"/>
        <v>Bal_AkPa_Gfdep</v>
      </c>
      <c r="C96" s="55" t="s">
        <v>153</v>
      </c>
      <c r="D96" s="55" t="s">
        <v>114</v>
      </c>
      <c r="E96" s="57">
        <f t="shared" si="4"/>
        <v>0</v>
      </c>
    </row>
    <row r="97" spans="1:5" x14ac:dyDescent="0.25">
      <c r="A97" s="2" t="s">
        <v>272</v>
      </c>
      <c r="B97" s="6" t="str">
        <f t="shared" si="2"/>
        <v>Bal_AkPa_GDF</v>
      </c>
      <c r="C97" s="55" t="s">
        <v>154</v>
      </c>
      <c r="D97" s="55" t="s">
        <v>175</v>
      </c>
      <c r="E97" s="57">
        <f t="shared" si="4"/>
        <v>0</v>
      </c>
    </row>
    <row r="98" spans="1:5" x14ac:dyDescent="0.25">
      <c r="A98" s="2" t="s">
        <v>273</v>
      </c>
      <c r="B98" s="6" t="str">
        <f t="shared" si="2"/>
        <v>Bal_AkPa_GGf</v>
      </c>
      <c r="C98" s="55" t="s">
        <v>155</v>
      </c>
      <c r="D98" s="55" t="s">
        <v>176</v>
      </c>
      <c r="E98" s="57">
        <f t="shared" si="4"/>
        <v>0</v>
      </c>
    </row>
    <row r="99" spans="1:5" x14ac:dyDescent="0.25">
      <c r="A99" s="2" t="s">
        <v>402</v>
      </c>
      <c r="B99" s="6" t="str">
        <f t="shared" si="2"/>
        <v>Bal_AkPa_OgL</v>
      </c>
      <c r="C99" s="55" t="s">
        <v>156</v>
      </c>
      <c r="D99" s="55" t="s">
        <v>177</v>
      </c>
      <c r="E99" s="57">
        <f t="shared" si="4"/>
        <v>0</v>
      </c>
    </row>
    <row r="100" spans="1:5" x14ac:dyDescent="0.25">
      <c r="A100" s="2" t="s">
        <v>274</v>
      </c>
      <c r="B100" s="6" t="str">
        <f t="shared" si="2"/>
        <v>Bal_AkPa_KonG</v>
      </c>
      <c r="C100" s="55" t="s">
        <v>157</v>
      </c>
      <c r="D100" s="55" t="s">
        <v>178</v>
      </c>
      <c r="E100" s="57">
        <f t="shared" si="4"/>
        <v>0</v>
      </c>
    </row>
    <row r="101" spans="1:5" x14ac:dyDescent="0.25">
      <c r="A101" s="2" t="s">
        <v>368</v>
      </c>
      <c r="B101" s="6" t="str">
        <f t="shared" si="2"/>
        <v>Bal_AkPa_UdG</v>
      </c>
      <c r="C101" s="55" t="s">
        <v>158</v>
      </c>
      <c r="D101" s="55" t="s">
        <v>186</v>
      </c>
      <c r="E101" s="57">
        <f t="shared" si="4"/>
        <v>0</v>
      </c>
    </row>
    <row r="102" spans="1:5" x14ac:dyDescent="0.25">
      <c r="A102" s="2" t="s">
        <v>275</v>
      </c>
      <c r="B102" s="6" t="str">
        <f t="shared" si="2"/>
        <v>Bal_AkPa_GKre</v>
      </c>
      <c r="C102" s="55" t="s">
        <v>159</v>
      </c>
      <c r="D102" s="55" t="s">
        <v>179</v>
      </c>
      <c r="E102" s="57">
        <f t="shared" si="4"/>
        <v>0</v>
      </c>
    </row>
    <row r="103" spans="1:5" x14ac:dyDescent="0.25">
      <c r="A103" s="2" t="s">
        <v>369</v>
      </c>
      <c r="B103" s="6" t="str">
        <f t="shared" si="2"/>
        <v>Bal_AkPa_GTv</v>
      </c>
      <c r="C103" s="55" t="s">
        <v>216</v>
      </c>
      <c r="D103" s="55" t="s">
        <v>180</v>
      </c>
      <c r="E103" s="57">
        <f t="shared" si="4"/>
        <v>41598</v>
      </c>
    </row>
    <row r="104" spans="1:5" x14ac:dyDescent="0.25">
      <c r="A104" s="2" t="s">
        <v>370</v>
      </c>
      <c r="B104" s="6" t="str">
        <f t="shared" si="2"/>
        <v>Bal_AkPa_GAv</v>
      </c>
      <c r="C104" s="55" t="s">
        <v>217</v>
      </c>
      <c r="D104" s="55" t="s">
        <v>181</v>
      </c>
      <c r="E104" s="57">
        <f t="shared" si="4"/>
        <v>0</v>
      </c>
    </row>
    <row r="105" spans="1:5" x14ac:dyDescent="0.25">
      <c r="A105" s="2" t="s">
        <v>371</v>
      </c>
      <c r="B105" s="6" t="str">
        <f t="shared" si="2"/>
        <v>Bal_AkPa_AkSf</v>
      </c>
      <c r="C105" s="55" t="s">
        <v>218</v>
      </c>
      <c r="D105" s="55" t="s">
        <v>182</v>
      </c>
      <c r="E105" s="57">
        <f t="shared" si="4"/>
        <v>0</v>
      </c>
    </row>
    <row r="106" spans="1:5" x14ac:dyDescent="0.25">
      <c r="A106" s="2" t="s">
        <v>276</v>
      </c>
      <c r="B106" s="6" t="str">
        <f t="shared" si="2"/>
        <v>Bal_AkPa_MOF</v>
      </c>
      <c r="C106" s="55" t="s">
        <v>219</v>
      </c>
      <c r="D106" s="55" t="s">
        <v>183</v>
      </c>
      <c r="E106" s="57">
        <f t="shared" si="4"/>
        <v>0</v>
      </c>
    </row>
    <row r="107" spans="1:5" x14ac:dyDescent="0.25">
      <c r="A107" s="2" t="s">
        <v>372</v>
      </c>
      <c r="B107" s="6" t="str">
        <f t="shared" si="2"/>
        <v>Bal_AkPa_XG</v>
      </c>
      <c r="C107" s="55" t="s">
        <v>220</v>
      </c>
      <c r="D107" s="55" t="s">
        <v>184</v>
      </c>
      <c r="E107" s="57">
        <f t="shared" si="4"/>
        <v>83420</v>
      </c>
    </row>
    <row r="108" spans="1:5" x14ac:dyDescent="0.25">
      <c r="A108" s="2" t="s">
        <v>277</v>
      </c>
      <c r="B108" s="6" t="str">
        <f t="shared" si="2"/>
        <v>Bal_AkPa_GTot</v>
      </c>
      <c r="C108" s="58" t="s">
        <v>231</v>
      </c>
      <c r="D108" s="58" t="s">
        <v>395</v>
      </c>
      <c r="E108" s="57">
        <f t="shared" si="4"/>
        <v>125018</v>
      </c>
    </row>
    <row r="109" spans="1:5" x14ac:dyDescent="0.25">
      <c r="A109" s="2" t="s">
        <v>373</v>
      </c>
      <c r="B109" s="6" t="str">
        <f t="shared" si="2"/>
        <v>Bal_AkPa_Pap</v>
      </c>
      <c r="C109" s="55" t="s">
        <v>234</v>
      </c>
      <c r="D109" s="55" t="s">
        <v>185</v>
      </c>
      <c r="E109" s="57">
        <f t="shared" si="4"/>
        <v>422</v>
      </c>
    </row>
    <row r="110" spans="1:5" x14ac:dyDescent="0.25">
      <c r="A110" s="2" t="s">
        <v>374</v>
      </c>
      <c r="B110" s="6" t="str">
        <f t="shared" si="2"/>
        <v>Bal_AkPa_PasTot</v>
      </c>
      <c r="C110" s="58" t="s">
        <v>235</v>
      </c>
      <c r="D110" s="58" t="s">
        <v>396</v>
      </c>
      <c r="E110" s="57">
        <f t="shared" si="4"/>
        <v>1093557</v>
      </c>
    </row>
    <row r="111" spans="1:5" x14ac:dyDescent="0.25"/>
  </sheetData>
  <sheetProtection password="BF77" sheet="1" objects="1" scenarios="1"/>
  <mergeCells count="6">
    <mergeCell ref="C1:D1"/>
    <mergeCell ref="C7:E7"/>
    <mergeCell ref="C8:E8"/>
    <mergeCell ref="C3:C4"/>
    <mergeCell ref="D3:E4"/>
    <mergeCell ref="D5:E5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4" fitToWidth="0" fitToHeight="0" orientation="portrait" r:id="rId1"/>
  <headerFooter>
    <oddHeader>&amp;C&amp;G</oddHeader>
  </headerFooter>
  <rowBreaks count="1" manualBreakCount="1">
    <brk id="55" max="16383" man="1"/>
  </rowBreaks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'LIV data'!$C$2:$C$17</xm:f>
          </x14:formula1>
          <xm:sqref>D3:E4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29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3.85546875" style="6" hidden="1" customWidth="1"/>
    <col min="2" max="2" width="17.140625" style="6" hidden="1" customWidth="1"/>
    <col min="3" max="3" width="13.5703125" style="6" customWidth="1"/>
    <col min="4" max="4" width="84.42578125" style="11" customWidth="1"/>
    <col min="5" max="5" width="19.42578125" style="6" customWidth="1"/>
    <col min="6" max="6" width="6.42578125" style="6" customWidth="1"/>
    <col min="7" max="7" width="13.42578125" style="6" hidden="1" customWidth="1"/>
    <col min="8" max="16384" width="9.140625" style="6" hidden="1"/>
  </cols>
  <sheetData>
    <row r="1" spans="1:5" x14ac:dyDescent="0.25">
      <c r="C1" s="83" t="s">
        <v>908</v>
      </c>
      <c r="D1" s="83"/>
      <c r="E1" s="54"/>
    </row>
    <row r="2" spans="1:5" x14ac:dyDescent="0.25">
      <c r="C2" s="54"/>
      <c r="D2" s="61"/>
      <c r="E2" s="54"/>
    </row>
    <row r="3" spans="1:5" x14ac:dyDescent="0.25">
      <c r="C3" s="102" t="s">
        <v>1303</v>
      </c>
      <c r="D3" s="103" t="s">
        <v>891</v>
      </c>
      <c r="E3" s="103"/>
    </row>
    <row r="4" spans="1:5" x14ac:dyDescent="0.25">
      <c r="C4" s="102"/>
      <c r="D4" s="103"/>
      <c r="E4" s="103"/>
    </row>
    <row r="5" spans="1:5" x14ac:dyDescent="0.25">
      <c r="C5" s="71" t="s">
        <v>1304</v>
      </c>
      <c r="D5" s="104">
        <f>INDEX(LivData,MATCH($D$3,LivNavn,0),MATCH("regnr",LivVar,0))</f>
        <v>63010</v>
      </c>
      <c r="E5" s="104"/>
    </row>
    <row r="6" spans="1:5" x14ac:dyDescent="0.25">
      <c r="C6" s="54"/>
      <c r="D6" s="61"/>
      <c r="E6" s="54"/>
    </row>
    <row r="7" spans="1:5" ht="23.25" x14ac:dyDescent="0.25">
      <c r="C7" s="90" t="s">
        <v>1343</v>
      </c>
      <c r="D7" s="91"/>
      <c r="E7" s="91"/>
    </row>
    <row r="8" spans="1:5" ht="15" customHeight="1" x14ac:dyDescent="0.25">
      <c r="C8" s="82" t="s">
        <v>187</v>
      </c>
      <c r="D8" s="82"/>
      <c r="E8" s="82"/>
    </row>
    <row r="9" spans="1:5" x14ac:dyDescent="0.25">
      <c r="A9" s="8" t="s">
        <v>245</v>
      </c>
      <c r="B9" s="10" t="s">
        <v>1308</v>
      </c>
      <c r="C9" s="55"/>
      <c r="D9" s="59"/>
      <c r="E9" s="56" t="s">
        <v>968</v>
      </c>
    </row>
    <row r="10" spans="1:5" ht="16.5" customHeight="1" x14ac:dyDescent="0.25">
      <c r="A10" s="5" t="s">
        <v>1309</v>
      </c>
      <c r="B10" s="6" t="str">
        <f>"Lph_"&amp;A10&amp;"_"&amp;$B$9</f>
        <v>Lph_LhP_pTot</v>
      </c>
      <c r="C10" s="55" t="s">
        <v>5</v>
      </c>
      <c r="D10" s="63" t="s">
        <v>1307</v>
      </c>
      <c r="E10" s="57">
        <f t="shared" ref="E10:E28" si="0">INDEX(LivData,MATCH($D$3,LivNavn,0),MATCH($B10,LivVar,0))</f>
        <v>122471936</v>
      </c>
    </row>
    <row r="11" spans="1:5" ht="16.5" customHeight="1" x14ac:dyDescent="0.25">
      <c r="A11" s="5" t="s">
        <v>1311</v>
      </c>
      <c r="B11" s="6" t="str">
        <f t="shared" ref="B11:B28" si="1">"Lph_"&amp;A11&amp;"_"&amp;$B$9</f>
        <v>Lph_FmP_pTot</v>
      </c>
      <c r="C11" s="55" t="s">
        <v>6</v>
      </c>
      <c r="D11" s="63" t="s">
        <v>1310</v>
      </c>
      <c r="E11" s="57">
        <f t="shared" si="0"/>
        <v>1728102</v>
      </c>
    </row>
    <row r="12" spans="1:5" ht="16.5" customHeight="1" x14ac:dyDescent="0.25">
      <c r="A12" s="5" t="s">
        <v>1313</v>
      </c>
      <c r="B12" s="6" t="str">
        <f t="shared" si="1"/>
        <v>Lph_FHTot_pTot</v>
      </c>
      <c r="C12" s="58" t="s">
        <v>7</v>
      </c>
      <c r="D12" s="59" t="s">
        <v>1312</v>
      </c>
      <c r="E12" s="57">
        <f t="shared" si="0"/>
        <v>124200038</v>
      </c>
    </row>
    <row r="13" spans="1:5" ht="16.5" customHeight="1" x14ac:dyDescent="0.25">
      <c r="A13" s="5" t="s">
        <v>1315</v>
      </c>
      <c r="B13" s="6" t="str">
        <f t="shared" si="1"/>
        <v>Lph_KBP_pTot</v>
      </c>
      <c r="C13" s="55" t="s">
        <v>8</v>
      </c>
      <c r="D13" s="63" t="s">
        <v>1314</v>
      </c>
      <c r="E13" s="57">
        <f t="shared" si="0"/>
        <v>-2726815</v>
      </c>
    </row>
    <row r="14" spans="1:5" ht="16.5" customHeight="1" x14ac:dyDescent="0.25">
      <c r="A14" s="5" t="s">
        <v>1317</v>
      </c>
      <c r="B14" s="6" t="str">
        <f t="shared" si="1"/>
        <v>Lph_VrP_pTot</v>
      </c>
      <c r="C14" s="55" t="s">
        <v>9</v>
      </c>
      <c r="D14" s="63" t="s">
        <v>1316</v>
      </c>
      <c r="E14" s="57">
        <f t="shared" si="0"/>
        <v>-11496031</v>
      </c>
    </row>
    <row r="15" spans="1:5" ht="16.5" customHeight="1" x14ac:dyDescent="0.25">
      <c r="A15" s="5" t="s">
        <v>1319</v>
      </c>
      <c r="B15" s="6" t="str">
        <f t="shared" si="1"/>
        <v>Lph_RHP_pTot</v>
      </c>
      <c r="C15" s="58" t="s">
        <v>10</v>
      </c>
      <c r="D15" s="59" t="s">
        <v>1318</v>
      </c>
      <c r="E15" s="57">
        <f t="shared" si="0"/>
        <v>109977192</v>
      </c>
    </row>
    <row r="16" spans="1:5" ht="16.5" customHeight="1" x14ac:dyDescent="0.25">
      <c r="A16" s="5" t="s">
        <v>279</v>
      </c>
      <c r="B16" s="6" t="str">
        <f t="shared" si="1"/>
        <v>Lph_BM_pTot</v>
      </c>
      <c r="C16" s="55" t="s">
        <v>11</v>
      </c>
      <c r="D16" s="63" t="s">
        <v>0</v>
      </c>
      <c r="E16" s="57">
        <f t="shared" si="0"/>
        <v>16871883</v>
      </c>
    </row>
    <row r="17" spans="1:5" ht="16.5" customHeight="1" x14ac:dyDescent="0.25">
      <c r="A17" s="5" t="s">
        <v>1321</v>
      </c>
      <c r="B17" s="6" t="str">
        <f t="shared" si="1"/>
        <v>Lph_TiAk_pTot</v>
      </c>
      <c r="C17" s="55" t="s">
        <v>12</v>
      </c>
      <c r="D17" s="63" t="s">
        <v>1320</v>
      </c>
      <c r="E17" s="57">
        <f t="shared" si="0"/>
        <v>11238724</v>
      </c>
    </row>
    <row r="18" spans="1:5" ht="16.5" customHeight="1" x14ac:dyDescent="0.25">
      <c r="A18" s="5" t="s">
        <v>1323</v>
      </c>
      <c r="B18" s="6" t="str">
        <f t="shared" si="1"/>
        <v>Lph_FPy_pTot</v>
      </c>
      <c r="C18" s="55" t="s">
        <v>13</v>
      </c>
      <c r="D18" s="63" t="s">
        <v>1322</v>
      </c>
      <c r="E18" s="57">
        <f t="shared" si="0"/>
        <v>-12783094</v>
      </c>
    </row>
    <row r="19" spans="1:5" ht="16.5" customHeight="1" x14ac:dyDescent="0.25">
      <c r="A19" s="5" t="s">
        <v>1325</v>
      </c>
      <c r="B19" s="6" t="str">
        <f t="shared" si="1"/>
        <v>Lph_TiOm_pTot</v>
      </c>
      <c r="C19" s="55" t="s">
        <v>14</v>
      </c>
      <c r="D19" s="63" t="s">
        <v>1324</v>
      </c>
      <c r="E19" s="57">
        <f t="shared" si="0"/>
        <v>-297188</v>
      </c>
    </row>
    <row r="20" spans="1:5" ht="16.5" customHeight="1" x14ac:dyDescent="0.25">
      <c r="A20" s="5" t="s">
        <v>1327</v>
      </c>
      <c r="B20" s="6" t="str">
        <f t="shared" si="1"/>
        <v>Lph_TiRi_pTot</v>
      </c>
      <c r="C20" s="55" t="s">
        <v>15</v>
      </c>
      <c r="D20" s="63" t="s">
        <v>1326</v>
      </c>
      <c r="E20" s="57">
        <f t="shared" si="0"/>
        <v>-33591</v>
      </c>
    </row>
    <row r="21" spans="1:5" ht="16.5" customHeight="1" x14ac:dyDescent="0.25">
      <c r="A21" s="5" t="s">
        <v>1329</v>
      </c>
      <c r="B21" s="6" t="str">
        <f t="shared" si="1"/>
        <v>Lph_Rhx_pTot</v>
      </c>
      <c r="C21" s="55" t="s">
        <v>16</v>
      </c>
      <c r="D21" s="63" t="s">
        <v>1328</v>
      </c>
      <c r="E21" s="57">
        <f t="shared" si="0"/>
        <v>23601878</v>
      </c>
    </row>
    <row r="22" spans="1:5" ht="16.5" customHeight="1" x14ac:dyDescent="0.25">
      <c r="A22" s="5" t="s">
        <v>1331</v>
      </c>
      <c r="B22" s="6" t="str">
        <f t="shared" si="1"/>
        <v>Lph_RHU_pTot</v>
      </c>
      <c r="C22" s="58" t="s">
        <v>17</v>
      </c>
      <c r="D22" s="59" t="s">
        <v>1330</v>
      </c>
      <c r="E22" s="57">
        <f t="shared" si="0"/>
        <v>148575804</v>
      </c>
    </row>
    <row r="23" spans="1:5" ht="16.5" customHeight="1" x14ac:dyDescent="0.25">
      <c r="A23" s="5" t="s">
        <v>1333</v>
      </c>
      <c r="B23" s="6" t="str">
        <f t="shared" si="1"/>
        <v>Lph_VrU_pTot</v>
      </c>
      <c r="C23" s="55" t="s">
        <v>18</v>
      </c>
      <c r="D23" s="63" t="s">
        <v>1332</v>
      </c>
      <c r="E23" s="57">
        <f t="shared" si="0"/>
        <v>8276484</v>
      </c>
    </row>
    <row r="24" spans="1:5" ht="16.5" customHeight="1" x14ac:dyDescent="0.25">
      <c r="A24" s="5" t="s">
        <v>1335</v>
      </c>
      <c r="B24" s="6" t="str">
        <f t="shared" si="1"/>
        <v>Lph_BPu_pTot</v>
      </c>
      <c r="C24" s="55" t="s">
        <v>19</v>
      </c>
      <c r="D24" s="63" t="s">
        <v>1334</v>
      </c>
      <c r="E24" s="57">
        <f t="shared" si="0"/>
        <v>4235985</v>
      </c>
    </row>
    <row r="25" spans="1:5" ht="16.5" customHeight="1" x14ac:dyDescent="0.25">
      <c r="A25" s="5" t="s">
        <v>1336</v>
      </c>
      <c r="B25" s="6" t="str">
        <f t="shared" si="1"/>
        <v>Lph_Fphx_pTot</v>
      </c>
      <c r="C25" s="55" t="s">
        <v>20</v>
      </c>
      <c r="D25" s="63" t="s">
        <v>1328</v>
      </c>
      <c r="E25" s="57">
        <f t="shared" si="0"/>
        <v>0</v>
      </c>
    </row>
    <row r="26" spans="1:5" ht="16.5" customHeight="1" x14ac:dyDescent="0.25">
      <c r="A26" s="5" t="s">
        <v>1338</v>
      </c>
      <c r="B26" s="6" t="str">
        <f t="shared" si="1"/>
        <v>Lph_FpHTot_pTot</v>
      </c>
      <c r="C26" s="58" t="s">
        <v>21</v>
      </c>
      <c r="D26" s="59" t="s">
        <v>1337</v>
      </c>
      <c r="E26" s="57">
        <f t="shared" si="0"/>
        <v>161088273</v>
      </c>
    </row>
    <row r="27" spans="1:5" ht="16.5" customHeight="1" x14ac:dyDescent="0.25">
      <c r="A27" s="5" t="s">
        <v>1340</v>
      </c>
      <c r="B27" s="6" t="str">
        <f t="shared" si="1"/>
        <v>Lph_FmU_pTot</v>
      </c>
      <c r="C27" s="55" t="s">
        <v>22</v>
      </c>
      <c r="D27" s="63" t="s">
        <v>1339</v>
      </c>
      <c r="E27" s="57">
        <f t="shared" si="0"/>
        <v>-2140849</v>
      </c>
    </row>
    <row r="28" spans="1:5" x14ac:dyDescent="0.25">
      <c r="A28" s="5" t="s">
        <v>1342</v>
      </c>
      <c r="B28" s="6" t="str">
        <f t="shared" si="1"/>
        <v>Lph_LPU_pTot</v>
      </c>
      <c r="C28" s="58" t="s">
        <v>23</v>
      </c>
      <c r="D28" s="59" t="s">
        <v>1341</v>
      </c>
      <c r="E28" s="57">
        <f t="shared" si="0"/>
        <v>158947424</v>
      </c>
    </row>
    <row r="29" spans="1:5" x14ac:dyDescent="0.25"/>
  </sheetData>
  <sheetProtection password="BF77" sheet="1" objects="1" scenarios="1"/>
  <mergeCells count="6">
    <mergeCell ref="C1:D1"/>
    <mergeCell ref="C7:E7"/>
    <mergeCell ref="C8:E8"/>
    <mergeCell ref="C3:C4"/>
    <mergeCell ref="D3:E4"/>
    <mergeCell ref="D5:E5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&amp;C&amp;G</oddHeader>
  </headerFooter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'LIV data'!$C$2:$C$17</xm:f>
          </x14:formula1>
          <xm:sqref>D3:E4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67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2.85546875" style="6" hidden="1" customWidth="1"/>
    <col min="2" max="2" width="20.42578125" style="6" hidden="1" customWidth="1"/>
    <col min="3" max="3" width="13.85546875" style="6" customWidth="1"/>
    <col min="4" max="4" width="87.42578125" style="6" customWidth="1"/>
    <col min="5" max="5" width="14.42578125" style="6" customWidth="1"/>
    <col min="6" max="6" width="6" style="6" customWidth="1"/>
    <col min="7" max="7" width="13.5703125" style="6" hidden="1" customWidth="1"/>
    <col min="8" max="16384" width="9.140625" style="6" hidden="1"/>
  </cols>
  <sheetData>
    <row r="1" spans="1:5" x14ac:dyDescent="0.25">
      <c r="C1" s="83" t="s">
        <v>908</v>
      </c>
      <c r="D1" s="83"/>
      <c r="E1" s="54"/>
    </row>
    <row r="2" spans="1:5" x14ac:dyDescent="0.25">
      <c r="C2" s="54"/>
      <c r="D2" s="54"/>
      <c r="E2" s="54"/>
    </row>
    <row r="3" spans="1:5" x14ac:dyDescent="0.25">
      <c r="C3" s="102" t="s">
        <v>1303</v>
      </c>
      <c r="D3" s="103" t="s">
        <v>1456</v>
      </c>
      <c r="E3" s="103"/>
    </row>
    <row r="4" spans="1:5" x14ac:dyDescent="0.25">
      <c r="C4" s="102"/>
      <c r="D4" s="103"/>
      <c r="E4" s="103"/>
    </row>
    <row r="5" spans="1:5" x14ac:dyDescent="0.25">
      <c r="C5" s="71" t="s">
        <v>1304</v>
      </c>
      <c r="D5" s="104">
        <f>INDEX('TPK data'!1:13,MATCH($D$3,'TPK data'!C1:C13,0),MATCH("Regnr",TpkVar,0))</f>
        <v>70814</v>
      </c>
      <c r="E5" s="104"/>
    </row>
    <row r="6" spans="1:5" x14ac:dyDescent="0.25">
      <c r="C6" s="54"/>
      <c r="D6" s="54"/>
      <c r="E6" s="54"/>
    </row>
    <row r="7" spans="1:5" ht="30" customHeight="1" x14ac:dyDescent="0.25">
      <c r="C7" s="79" t="s">
        <v>1344</v>
      </c>
      <c r="D7" s="80"/>
      <c r="E7" s="81"/>
    </row>
    <row r="8" spans="1:5" ht="15" customHeight="1" x14ac:dyDescent="0.25">
      <c r="C8" s="82" t="s">
        <v>187</v>
      </c>
      <c r="D8" s="82"/>
      <c r="E8" s="82"/>
    </row>
    <row r="9" spans="1:5" ht="31.5" customHeight="1" x14ac:dyDescent="0.25">
      <c r="A9" s="4" t="s">
        <v>245</v>
      </c>
      <c r="B9" s="7" t="s">
        <v>244</v>
      </c>
      <c r="C9" s="55"/>
      <c r="D9" s="55"/>
      <c r="E9" s="56" t="s">
        <v>188</v>
      </c>
    </row>
    <row r="10" spans="1:5" x14ac:dyDescent="0.25">
      <c r="A10" s="5" t="s">
        <v>279</v>
      </c>
      <c r="B10" s="6" t="str">
        <f>"Res_"&amp;A10&amp;"_"&amp;$B$9</f>
        <v>Res_BM_BeY</v>
      </c>
      <c r="C10" s="55" t="s">
        <v>5</v>
      </c>
      <c r="D10" s="55" t="s">
        <v>0</v>
      </c>
      <c r="E10" s="57">
        <f>INDEX('TPK data'!1:19,MATCH($D$3,TpkNavn,0),MATCH($B10,TpkVar,0))</f>
        <v>5295614</v>
      </c>
    </row>
    <row r="11" spans="1:5" x14ac:dyDescent="0.25">
      <c r="A11" s="5" t="s">
        <v>314</v>
      </c>
      <c r="B11" s="6" t="str">
        <f t="shared" ref="B11:B44" si="0">"Res_"&amp;A11&amp;"_"&amp;$B$9</f>
        <v>Res_AFp_BeY</v>
      </c>
      <c r="C11" s="55" t="s">
        <v>6</v>
      </c>
      <c r="D11" s="55" t="s">
        <v>86</v>
      </c>
      <c r="E11" s="57">
        <f t="shared" ref="E11:E44" si="1">INDEX(TpkData,MATCH($D$3,TpkNavn,0),MATCH($B11,TpkVar,0))</f>
        <v>0</v>
      </c>
    </row>
    <row r="12" spans="1:5" x14ac:dyDescent="0.25">
      <c r="A12" s="5" t="s">
        <v>246</v>
      </c>
      <c r="B12" s="6" t="str">
        <f t="shared" si="0"/>
        <v>Res_PMTot_BeY</v>
      </c>
      <c r="C12" s="58" t="s">
        <v>7</v>
      </c>
      <c r="D12" s="58" t="s">
        <v>1</v>
      </c>
      <c r="E12" s="57">
        <f>INDEX(TpkData,MATCH($D$3,TpkNavn,0),MATCH($B12,TpkVar,0))</f>
        <v>5295614</v>
      </c>
    </row>
    <row r="13" spans="1:5" x14ac:dyDescent="0.25">
      <c r="A13" s="5" t="s">
        <v>280</v>
      </c>
      <c r="B13" s="6" t="str">
        <f t="shared" si="0"/>
        <v>Res_IndT_BeY</v>
      </c>
      <c r="C13" s="55" t="s">
        <v>8</v>
      </c>
      <c r="D13" s="55" t="s">
        <v>2</v>
      </c>
      <c r="E13" s="57">
        <f t="shared" si="1"/>
        <v>12710740</v>
      </c>
    </row>
    <row r="14" spans="1:5" x14ac:dyDescent="0.25">
      <c r="A14" s="5" t="s">
        <v>281</v>
      </c>
      <c r="B14" s="6" t="str">
        <f t="shared" si="0"/>
        <v>Res_IndA_BeY</v>
      </c>
      <c r="C14" s="55" t="s">
        <v>9</v>
      </c>
      <c r="D14" s="55" t="s">
        <v>3</v>
      </c>
      <c r="E14" s="57">
        <f t="shared" si="1"/>
        <v>309211</v>
      </c>
    </row>
    <row r="15" spans="1:5" x14ac:dyDescent="0.25">
      <c r="A15" s="5" t="s">
        <v>282</v>
      </c>
      <c r="B15" s="6" t="str">
        <f t="shared" si="0"/>
        <v>Res_IndE_BeY</v>
      </c>
      <c r="C15" s="55" t="s">
        <v>10</v>
      </c>
      <c r="D15" s="55" t="s">
        <v>4</v>
      </c>
      <c r="E15" s="57">
        <f t="shared" si="1"/>
        <v>12994</v>
      </c>
    </row>
    <row r="16" spans="1:5" x14ac:dyDescent="0.25">
      <c r="A16" s="5" t="s">
        <v>315</v>
      </c>
      <c r="B16" s="6" t="str">
        <f t="shared" si="0"/>
        <v>Res_RiU_BeY</v>
      </c>
      <c r="C16" s="55" t="s">
        <v>11</v>
      </c>
      <c r="D16" s="55" t="s">
        <v>46</v>
      </c>
      <c r="E16" s="57">
        <f t="shared" si="1"/>
        <v>1637928</v>
      </c>
    </row>
    <row r="17" spans="1:5" x14ac:dyDescent="0.25">
      <c r="A17" s="5" t="s">
        <v>283</v>
      </c>
      <c r="B17" s="6" t="str">
        <f t="shared" si="0"/>
        <v>Res_Kurs_BeY</v>
      </c>
      <c r="C17" s="55" t="s">
        <v>12</v>
      </c>
      <c r="D17" s="55" t="s">
        <v>47</v>
      </c>
      <c r="E17" s="57">
        <f t="shared" si="1"/>
        <v>450514</v>
      </c>
    </row>
    <row r="18" spans="1:5" x14ac:dyDescent="0.25">
      <c r="A18" s="5" t="s">
        <v>316</v>
      </c>
      <c r="B18" s="6" t="str">
        <f t="shared" si="0"/>
        <v>Res_Rug_BeY</v>
      </c>
      <c r="C18" s="55" t="s">
        <v>13</v>
      </c>
      <c r="D18" s="55" t="s">
        <v>48</v>
      </c>
      <c r="E18" s="57">
        <f t="shared" si="1"/>
        <v>-2874</v>
      </c>
    </row>
    <row r="19" spans="1:5" x14ac:dyDescent="0.25">
      <c r="A19" s="5" t="s">
        <v>284</v>
      </c>
      <c r="B19" s="6" t="str">
        <f t="shared" si="0"/>
        <v>Res_AdmV_BeY</v>
      </c>
      <c r="C19" s="55" t="s">
        <v>14</v>
      </c>
      <c r="D19" s="55" t="s">
        <v>49</v>
      </c>
      <c r="E19" s="57">
        <f t="shared" si="1"/>
        <v>-84023</v>
      </c>
    </row>
    <row r="20" spans="1:5" ht="15.75" customHeight="1" x14ac:dyDescent="0.25">
      <c r="A20" s="5" t="s">
        <v>381</v>
      </c>
      <c r="B20" s="6" t="str">
        <f t="shared" si="0"/>
        <v>Res_iaTot_BeY</v>
      </c>
      <c r="C20" s="58" t="s">
        <v>15</v>
      </c>
      <c r="D20" s="58" t="s">
        <v>50</v>
      </c>
      <c r="E20" s="57">
        <f t="shared" si="1"/>
        <v>15034490</v>
      </c>
    </row>
    <row r="21" spans="1:5" x14ac:dyDescent="0.25">
      <c r="A21" s="5" t="s">
        <v>285</v>
      </c>
      <c r="B21" s="6" t="str">
        <f t="shared" si="0"/>
        <v>Res_Pas_BeY</v>
      </c>
      <c r="C21" s="55" t="s">
        <v>16</v>
      </c>
      <c r="D21" s="55" t="s">
        <v>51</v>
      </c>
      <c r="E21" s="57">
        <f t="shared" si="1"/>
        <v>-2255520</v>
      </c>
    </row>
    <row r="22" spans="1:5" x14ac:dyDescent="0.25">
      <c r="A22" s="5" t="s">
        <v>317</v>
      </c>
      <c r="B22" s="6" t="str">
        <f t="shared" si="0"/>
        <v>Res_UbY_BeY</v>
      </c>
      <c r="C22" s="55" t="s">
        <v>17</v>
      </c>
      <c r="D22" s="55" t="s">
        <v>52</v>
      </c>
      <c r="E22" s="57">
        <f t="shared" si="1"/>
        <v>-3642894</v>
      </c>
    </row>
    <row r="23" spans="1:5" x14ac:dyDescent="0.25">
      <c r="A23" s="5" t="s">
        <v>318</v>
      </c>
      <c r="B23" s="6" t="str">
        <f t="shared" si="0"/>
        <v>Res_MGd_BeY</v>
      </c>
      <c r="C23" s="55" t="s">
        <v>18</v>
      </c>
      <c r="D23" s="55" t="s">
        <v>53</v>
      </c>
      <c r="E23" s="57">
        <f t="shared" si="1"/>
        <v>0</v>
      </c>
    </row>
    <row r="24" spans="1:5" x14ac:dyDescent="0.25">
      <c r="A24" s="5" t="s">
        <v>286</v>
      </c>
      <c r="B24" s="6" t="str">
        <f t="shared" si="0"/>
        <v>Res_YTot_BeY</v>
      </c>
      <c r="C24" s="58" t="s">
        <v>19</v>
      </c>
      <c r="D24" s="58" t="s">
        <v>189</v>
      </c>
      <c r="E24" s="57">
        <f t="shared" si="1"/>
        <v>-3642894</v>
      </c>
    </row>
    <row r="25" spans="1:5" x14ac:dyDescent="0.25">
      <c r="A25" s="5" t="s">
        <v>287</v>
      </c>
      <c r="B25" s="6" t="str">
        <f t="shared" si="0"/>
        <v>Res_LP_BeY</v>
      </c>
      <c r="C25" s="55" t="s">
        <v>20</v>
      </c>
      <c r="D25" s="55" t="s">
        <v>243</v>
      </c>
      <c r="E25" s="57">
        <f t="shared" si="1"/>
        <v>-11497615</v>
      </c>
    </row>
    <row r="26" spans="1:5" x14ac:dyDescent="0.25">
      <c r="A26" s="5" t="s">
        <v>288</v>
      </c>
      <c r="B26" s="6" t="str">
        <f t="shared" si="0"/>
        <v>Res_GLP_BeY</v>
      </c>
      <c r="C26" s="55" t="s">
        <v>21</v>
      </c>
      <c r="D26" s="55" t="s">
        <v>56</v>
      </c>
      <c r="E26" s="57">
        <f t="shared" si="1"/>
        <v>0</v>
      </c>
    </row>
    <row r="27" spans="1:5" x14ac:dyDescent="0.25">
      <c r="A27" s="5" t="s">
        <v>289</v>
      </c>
      <c r="B27" s="6" t="str">
        <f t="shared" si="0"/>
        <v>Res_LPTot_BeY</v>
      </c>
      <c r="C27" s="58" t="s">
        <v>22</v>
      </c>
      <c r="D27" s="58" t="s">
        <v>190</v>
      </c>
      <c r="E27" s="57">
        <f t="shared" si="1"/>
        <v>-11497615</v>
      </c>
    </row>
    <row r="28" spans="1:5" x14ac:dyDescent="0.25">
      <c r="A28" s="5" t="s">
        <v>290</v>
      </c>
      <c r="B28" s="6" t="str">
        <f t="shared" si="0"/>
        <v>Res_Fm_BeY</v>
      </c>
      <c r="C28" s="55" t="s">
        <v>23</v>
      </c>
      <c r="D28" s="55" t="s">
        <v>191</v>
      </c>
      <c r="E28" s="57">
        <f t="shared" si="1"/>
        <v>0</v>
      </c>
    </row>
    <row r="29" spans="1:5" x14ac:dyDescent="0.25">
      <c r="A29" s="5" t="s">
        <v>382</v>
      </c>
      <c r="B29" s="6" t="str">
        <f t="shared" si="0"/>
        <v>Res_Okap_BeY</v>
      </c>
      <c r="C29" s="55" t="s">
        <v>24</v>
      </c>
      <c r="D29" s="55" t="s">
        <v>192</v>
      </c>
      <c r="E29" s="57">
        <f t="shared" si="1"/>
        <v>-617387</v>
      </c>
    </row>
    <row r="30" spans="1:5" x14ac:dyDescent="0.25">
      <c r="A30" s="5" t="s">
        <v>292</v>
      </c>
      <c r="B30" s="6" t="str">
        <f t="shared" si="0"/>
        <v>Res_Eom_BeY</v>
      </c>
      <c r="C30" s="55" t="s">
        <v>25</v>
      </c>
      <c r="D30" s="55" t="s">
        <v>57</v>
      </c>
      <c r="E30" s="57">
        <f t="shared" si="1"/>
        <v>0</v>
      </c>
    </row>
    <row r="31" spans="1:5" x14ac:dyDescent="0.25">
      <c r="A31" s="5" t="s">
        <v>293</v>
      </c>
      <c r="B31" s="6" t="str">
        <f t="shared" si="0"/>
        <v>Res_Aom_BeY</v>
      </c>
      <c r="C31" s="55" t="s">
        <v>26</v>
      </c>
      <c r="D31" s="55" t="s">
        <v>92</v>
      </c>
      <c r="E31" s="57">
        <f t="shared" si="1"/>
        <v>-72841</v>
      </c>
    </row>
    <row r="32" spans="1:5" x14ac:dyDescent="0.25">
      <c r="A32" s="5" t="s">
        <v>383</v>
      </c>
      <c r="B32" s="6" t="str">
        <f t="shared" si="0"/>
        <v>Res_RTv_BeY</v>
      </c>
      <c r="C32" s="55" t="s">
        <v>27</v>
      </c>
      <c r="D32" s="55" t="s">
        <v>58</v>
      </c>
      <c r="E32" s="57">
        <f t="shared" si="1"/>
        <v>0</v>
      </c>
    </row>
    <row r="33" spans="1:5" x14ac:dyDescent="0.25">
      <c r="A33" s="5" t="s">
        <v>319</v>
      </c>
      <c r="B33" s="6" t="str">
        <f t="shared" si="0"/>
        <v>Res_PGG_BeY</v>
      </c>
      <c r="C33" s="55" t="s">
        <v>28</v>
      </c>
      <c r="D33" s="55" t="s">
        <v>93</v>
      </c>
      <c r="E33" s="57">
        <f t="shared" si="1"/>
        <v>0</v>
      </c>
    </row>
    <row r="34" spans="1:5" x14ac:dyDescent="0.25">
      <c r="A34" s="5" t="s">
        <v>294</v>
      </c>
      <c r="B34" s="6" t="str">
        <f t="shared" si="0"/>
        <v>Res_DTot_BeY</v>
      </c>
      <c r="C34" s="58" t="s">
        <v>29</v>
      </c>
      <c r="D34" s="59" t="s">
        <v>201</v>
      </c>
      <c r="E34" s="57">
        <f t="shared" si="1"/>
        <v>-72841</v>
      </c>
    </row>
    <row r="35" spans="1:5" x14ac:dyDescent="0.25">
      <c r="A35" s="5" t="s">
        <v>326</v>
      </c>
      <c r="B35" s="6" t="str">
        <f t="shared" si="0"/>
        <v>Res_Oia_BeY</v>
      </c>
      <c r="C35" s="55" t="s">
        <v>30</v>
      </c>
      <c r="D35" s="55" t="s">
        <v>59</v>
      </c>
      <c r="E35" s="57">
        <f t="shared" si="1"/>
        <v>-2003233</v>
      </c>
    </row>
    <row r="36" spans="1:5" x14ac:dyDescent="0.25">
      <c r="A36" s="5" t="s">
        <v>320</v>
      </c>
      <c r="B36" s="6" t="str">
        <f t="shared" si="0"/>
        <v>Res_FPTot_BeY</v>
      </c>
      <c r="C36" s="58" t="s">
        <v>31</v>
      </c>
      <c r="D36" s="58" t="s">
        <v>193</v>
      </c>
      <c r="E36" s="57">
        <f t="shared" si="1"/>
        <v>240615</v>
      </c>
    </row>
    <row r="37" spans="1:5" x14ac:dyDescent="0.25">
      <c r="A37" s="5" t="s">
        <v>321</v>
      </c>
      <c r="B37" s="6" t="str">
        <f t="shared" si="0"/>
        <v>Res_RSU_BeY</v>
      </c>
      <c r="C37" s="55" t="s">
        <v>32</v>
      </c>
      <c r="D37" s="55" t="s">
        <v>60</v>
      </c>
      <c r="E37" s="57">
        <f t="shared" si="1"/>
        <v>0</v>
      </c>
    </row>
    <row r="38" spans="1:5" x14ac:dyDescent="0.25">
      <c r="A38" s="5" t="s">
        <v>384</v>
      </c>
      <c r="B38" s="6" t="str">
        <f t="shared" si="0"/>
        <v>Res_Ekia_BeY</v>
      </c>
      <c r="C38" s="55" t="s">
        <v>33</v>
      </c>
      <c r="D38" s="55" t="s">
        <v>61</v>
      </c>
      <c r="E38" s="57">
        <f t="shared" si="1"/>
        <v>2398895</v>
      </c>
    </row>
    <row r="39" spans="1:5" x14ac:dyDescent="0.25">
      <c r="A39" s="5" t="s">
        <v>385</v>
      </c>
      <c r="B39" s="6" t="str">
        <f t="shared" si="0"/>
        <v>Res_Xind_BeY</v>
      </c>
      <c r="C39" s="55" t="s">
        <v>34</v>
      </c>
      <c r="D39" s="55" t="s">
        <v>62</v>
      </c>
      <c r="E39" s="57">
        <f t="shared" si="1"/>
        <v>0</v>
      </c>
    </row>
    <row r="40" spans="1:5" x14ac:dyDescent="0.25">
      <c r="A40" s="5" t="s">
        <v>386</v>
      </c>
      <c r="B40" s="6" t="str">
        <f t="shared" si="0"/>
        <v>Res_Xomk_BeY</v>
      </c>
      <c r="C40" s="55" t="s">
        <v>35</v>
      </c>
      <c r="D40" s="55" t="s">
        <v>194</v>
      </c>
      <c r="E40" s="57">
        <f t="shared" si="1"/>
        <v>0</v>
      </c>
    </row>
    <row r="41" spans="1:5" x14ac:dyDescent="0.25">
      <c r="A41" s="5" t="s">
        <v>295</v>
      </c>
      <c r="B41" s="6" t="str">
        <f t="shared" si="0"/>
        <v>Res_ROA_BeY</v>
      </c>
      <c r="C41" s="55" t="s">
        <v>36</v>
      </c>
      <c r="D41" s="55" t="s">
        <v>63</v>
      </c>
      <c r="E41" s="57">
        <f t="shared" si="1"/>
        <v>0</v>
      </c>
    </row>
    <row r="42" spans="1:5" x14ac:dyDescent="0.25">
      <c r="A42" s="5" t="s">
        <v>325</v>
      </c>
      <c r="B42" s="6" t="str">
        <f t="shared" si="0"/>
        <v>Res_RfSTot_BeY</v>
      </c>
      <c r="C42" s="58" t="s">
        <v>37</v>
      </c>
      <c r="D42" s="58" t="s">
        <v>403</v>
      </c>
      <c r="E42" s="57">
        <f t="shared" si="1"/>
        <v>2639510</v>
      </c>
    </row>
    <row r="43" spans="1:5" x14ac:dyDescent="0.25">
      <c r="A43" s="5" t="s">
        <v>296</v>
      </c>
      <c r="B43" s="6" t="str">
        <f t="shared" si="0"/>
        <v>Res_SEk_BeY</v>
      </c>
      <c r="C43" s="55" t="s">
        <v>38</v>
      </c>
      <c r="D43" s="55" t="s">
        <v>64</v>
      </c>
      <c r="E43" s="57">
        <f t="shared" si="1"/>
        <v>-395663</v>
      </c>
    </row>
    <row r="44" spans="1:5" x14ac:dyDescent="0.25">
      <c r="A44" s="5" t="s">
        <v>269</v>
      </c>
      <c r="B44" s="6" t="str">
        <f t="shared" si="0"/>
        <v>Res_ResTot_BeY</v>
      </c>
      <c r="C44" s="58" t="s">
        <v>39</v>
      </c>
      <c r="D44" s="58" t="s">
        <v>195</v>
      </c>
      <c r="E44" s="57">
        <f t="shared" si="1"/>
        <v>2243847</v>
      </c>
    </row>
    <row r="45" spans="1:5" x14ac:dyDescent="0.25">
      <c r="A45" s="5"/>
      <c r="C45" s="58"/>
      <c r="D45" s="58"/>
      <c r="E45" s="58"/>
    </row>
    <row r="46" spans="1:5" x14ac:dyDescent="0.25">
      <c r="A46" s="5"/>
      <c r="C46" s="58"/>
      <c r="D46" s="58" t="s">
        <v>65</v>
      </c>
      <c r="E46" s="58"/>
    </row>
    <row r="47" spans="1:5" x14ac:dyDescent="0.25">
      <c r="A47" s="5" t="s">
        <v>297</v>
      </c>
      <c r="B47" s="6" t="str">
        <f t="shared" ref="B47:B66" si="2">"Res_"&amp;A47&amp;"_"&amp;$B$9</f>
        <v>Res_SB_BeY</v>
      </c>
      <c r="C47" s="55" t="s">
        <v>40</v>
      </c>
      <c r="D47" s="55" t="s">
        <v>85</v>
      </c>
      <c r="E47" s="57">
        <f t="shared" ref="E47:E66" si="3">INDEX(TpkData,MATCH($D$3,TpkNavn,0),MATCH($B47,TpkVar,0))</f>
        <v>0</v>
      </c>
    </row>
    <row r="48" spans="1:5" x14ac:dyDescent="0.25">
      <c r="A48" s="5" t="s">
        <v>322</v>
      </c>
      <c r="B48" s="6" t="str">
        <f t="shared" si="2"/>
        <v>Res_SAF_BeY</v>
      </c>
      <c r="C48" s="55" t="s">
        <v>41</v>
      </c>
      <c r="D48" s="55" t="s">
        <v>86</v>
      </c>
      <c r="E48" s="57">
        <f t="shared" si="3"/>
        <v>0</v>
      </c>
    </row>
    <row r="49" spans="1:5" x14ac:dyDescent="0.25">
      <c r="A49" s="5" t="s">
        <v>323</v>
      </c>
      <c r="B49" s="6" t="str">
        <f t="shared" si="2"/>
        <v>Res_SPh_BeY</v>
      </c>
      <c r="C49" s="55" t="s">
        <v>42</v>
      </c>
      <c r="D49" s="55" t="s">
        <v>87</v>
      </c>
      <c r="E49" s="57">
        <f t="shared" si="3"/>
        <v>0</v>
      </c>
    </row>
    <row r="50" spans="1:5" x14ac:dyDescent="0.25">
      <c r="A50" s="5" t="s">
        <v>313</v>
      </c>
      <c r="B50" s="6" t="str">
        <f t="shared" si="2"/>
        <v>Res_SFRm_BeY</v>
      </c>
      <c r="C50" s="55" t="s">
        <v>43</v>
      </c>
      <c r="D50" s="55" t="s">
        <v>196</v>
      </c>
      <c r="E50" s="57">
        <f t="shared" si="3"/>
        <v>0</v>
      </c>
    </row>
    <row r="51" spans="1:5" x14ac:dyDescent="0.25">
      <c r="A51" s="5" t="s">
        <v>298</v>
      </c>
      <c r="B51" s="6" t="str">
        <f t="shared" si="2"/>
        <v>Res_SGP_BeY</v>
      </c>
      <c r="C51" s="55" t="s">
        <v>44</v>
      </c>
      <c r="D51" s="55" t="s">
        <v>88</v>
      </c>
      <c r="E51" s="57">
        <f t="shared" si="3"/>
        <v>0</v>
      </c>
    </row>
    <row r="52" spans="1:5" x14ac:dyDescent="0.25">
      <c r="A52" s="5" t="s">
        <v>309</v>
      </c>
      <c r="B52" s="6" t="str">
        <f t="shared" si="2"/>
        <v>Res_SPTot_BeY</v>
      </c>
      <c r="C52" s="58" t="s">
        <v>45</v>
      </c>
      <c r="D52" s="58" t="s">
        <v>198</v>
      </c>
      <c r="E52" s="57">
        <f t="shared" si="3"/>
        <v>0</v>
      </c>
    </row>
    <row r="53" spans="1:5" x14ac:dyDescent="0.25">
      <c r="A53" s="5" t="s">
        <v>299</v>
      </c>
      <c r="B53" s="6" t="str">
        <f t="shared" si="2"/>
        <v>Res_SFR_BeY</v>
      </c>
      <c r="C53" s="55" t="s">
        <v>66</v>
      </c>
      <c r="D53" s="55" t="s">
        <v>89</v>
      </c>
      <c r="E53" s="57">
        <f t="shared" si="3"/>
        <v>0</v>
      </c>
    </row>
    <row r="54" spans="1:5" x14ac:dyDescent="0.25">
      <c r="A54" s="5" t="s">
        <v>300</v>
      </c>
      <c r="B54" s="6" t="str">
        <f t="shared" si="2"/>
        <v>Res_SUE_BeY</v>
      </c>
      <c r="C54" s="55" t="s">
        <v>67</v>
      </c>
      <c r="D54" s="55" t="s">
        <v>90</v>
      </c>
      <c r="E54" s="57">
        <f t="shared" si="3"/>
        <v>0</v>
      </c>
    </row>
    <row r="55" spans="1:5" x14ac:dyDescent="0.25">
      <c r="A55" s="5" t="s">
        <v>301</v>
      </c>
      <c r="B55" s="6" t="str">
        <f t="shared" si="2"/>
        <v>Res_SMG_BeY</v>
      </c>
      <c r="C55" s="55" t="s">
        <v>68</v>
      </c>
      <c r="D55" s="55" t="s">
        <v>53</v>
      </c>
      <c r="E55" s="57">
        <f t="shared" si="3"/>
        <v>0</v>
      </c>
    </row>
    <row r="56" spans="1:5" x14ac:dyDescent="0.25">
      <c r="A56" s="5" t="s">
        <v>302</v>
      </c>
      <c r="B56" s="6" t="str">
        <f t="shared" si="2"/>
        <v>Res_SEh_BeY</v>
      </c>
      <c r="C56" s="55" t="s">
        <v>69</v>
      </c>
      <c r="D56" s="55" t="s">
        <v>54</v>
      </c>
      <c r="E56" s="57">
        <f t="shared" si="3"/>
        <v>0</v>
      </c>
    </row>
    <row r="57" spans="1:5" x14ac:dyDescent="0.25">
      <c r="A57" s="5" t="s">
        <v>310</v>
      </c>
      <c r="B57" s="6" t="str">
        <f t="shared" si="2"/>
        <v>Res_SRm_BeY</v>
      </c>
      <c r="C57" s="55" t="s">
        <v>70</v>
      </c>
      <c r="D57" s="55" t="s">
        <v>197</v>
      </c>
      <c r="E57" s="57">
        <f t="shared" si="3"/>
        <v>0</v>
      </c>
    </row>
    <row r="58" spans="1:5" x14ac:dyDescent="0.25">
      <c r="A58" s="5" t="s">
        <v>303</v>
      </c>
      <c r="B58" s="6" t="str">
        <f t="shared" si="2"/>
        <v>Res_SGEh_BeY</v>
      </c>
      <c r="C58" s="55" t="s">
        <v>71</v>
      </c>
      <c r="D58" s="55" t="s">
        <v>55</v>
      </c>
      <c r="E58" s="57">
        <f t="shared" si="3"/>
        <v>0</v>
      </c>
    </row>
    <row r="59" spans="1:5" x14ac:dyDescent="0.25">
      <c r="A59" s="5" t="s">
        <v>311</v>
      </c>
      <c r="B59" s="6" t="str">
        <f t="shared" si="2"/>
        <v>Res_SETot_BeY</v>
      </c>
      <c r="C59" s="58" t="s">
        <v>72</v>
      </c>
      <c r="D59" s="59" t="s">
        <v>199</v>
      </c>
      <c r="E59" s="57">
        <f t="shared" si="3"/>
        <v>0</v>
      </c>
    </row>
    <row r="60" spans="1:5" x14ac:dyDescent="0.25">
      <c r="A60" s="5" t="s">
        <v>304</v>
      </c>
      <c r="B60" s="6" t="str">
        <f t="shared" si="2"/>
        <v>Res_SBP_BeY</v>
      </c>
      <c r="C60" s="55" t="s">
        <v>73</v>
      </c>
      <c r="D60" s="55" t="s">
        <v>91</v>
      </c>
      <c r="E60" s="57">
        <f t="shared" si="3"/>
        <v>0</v>
      </c>
    </row>
    <row r="61" spans="1:5" x14ac:dyDescent="0.25">
      <c r="A61" s="5" t="s">
        <v>305</v>
      </c>
      <c r="B61" s="6" t="str">
        <f t="shared" si="2"/>
        <v>Res_SEom_BeY</v>
      </c>
      <c r="C61" s="55" t="s">
        <v>74</v>
      </c>
      <c r="D61" s="55" t="s">
        <v>57</v>
      </c>
      <c r="E61" s="57">
        <f t="shared" si="3"/>
        <v>0</v>
      </c>
    </row>
    <row r="62" spans="1:5" x14ac:dyDescent="0.25">
      <c r="A62" s="5" t="s">
        <v>306</v>
      </c>
      <c r="B62" s="6" t="str">
        <f t="shared" si="2"/>
        <v>Res_SAdm_BeY</v>
      </c>
      <c r="C62" s="55" t="s">
        <v>75</v>
      </c>
      <c r="D62" s="55" t="s">
        <v>92</v>
      </c>
      <c r="E62" s="57">
        <f t="shared" si="3"/>
        <v>0</v>
      </c>
    </row>
    <row r="63" spans="1:5" x14ac:dyDescent="0.25">
      <c r="A63" s="5" t="s">
        <v>324</v>
      </c>
      <c r="B63" s="6" t="str">
        <f t="shared" si="2"/>
        <v>Res_SPGG_BeY</v>
      </c>
      <c r="C63" s="55" t="s">
        <v>76</v>
      </c>
      <c r="D63" s="55" t="s">
        <v>93</v>
      </c>
      <c r="E63" s="57">
        <f t="shared" si="3"/>
        <v>0</v>
      </c>
    </row>
    <row r="64" spans="1:5" x14ac:dyDescent="0.25">
      <c r="A64" s="5" t="s">
        <v>307</v>
      </c>
      <c r="B64" s="6" t="str">
        <f t="shared" si="2"/>
        <v>Res_SDTot_BeY</v>
      </c>
      <c r="C64" s="58" t="s">
        <v>77</v>
      </c>
      <c r="D64" s="58" t="s">
        <v>200</v>
      </c>
      <c r="E64" s="57">
        <f t="shared" si="3"/>
        <v>0</v>
      </c>
    </row>
    <row r="65" spans="1:5" x14ac:dyDescent="0.25">
      <c r="A65" s="5" t="s">
        <v>308</v>
      </c>
      <c r="B65" s="6" t="str">
        <f t="shared" si="2"/>
        <v>Res_SSU_BeY</v>
      </c>
      <c r="C65" s="55" t="s">
        <v>78</v>
      </c>
      <c r="D65" s="55" t="s">
        <v>94</v>
      </c>
      <c r="E65" s="57">
        <f t="shared" si="3"/>
        <v>0</v>
      </c>
    </row>
    <row r="66" spans="1:5" ht="26.25" customHeight="1" x14ac:dyDescent="0.25">
      <c r="A66" s="5" t="s">
        <v>312</v>
      </c>
      <c r="B66" s="6" t="str">
        <f t="shared" si="2"/>
        <v>Res_SRTot_BeY</v>
      </c>
      <c r="C66" s="58" t="s">
        <v>79</v>
      </c>
      <c r="D66" s="59" t="s">
        <v>202</v>
      </c>
      <c r="E66" s="57">
        <f t="shared" si="3"/>
        <v>0</v>
      </c>
    </row>
    <row r="67" spans="1:5" x14ac:dyDescent="0.25"/>
  </sheetData>
  <sheetProtection password="BF77" sheet="1" objects="1" scenarios="1"/>
  <mergeCells count="6">
    <mergeCell ref="C8:E8"/>
    <mergeCell ref="C1:D1"/>
    <mergeCell ref="C3:C4"/>
    <mergeCell ref="D3:E4"/>
    <mergeCell ref="D5:E5"/>
    <mergeCell ref="C7:E7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&amp;C&amp;G</oddHeader>
  </headerFooter>
  <rowBreaks count="1" manualBreakCount="1">
    <brk id="34" max="16383" man="1"/>
  </rowBreaks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'TPK data'!$C$2:$C$13</xm:f>
          </x14:formula1>
          <xm:sqref>D3:E4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69"/>
  <sheetViews>
    <sheetView showGridLines="0" tabSelected="1" workbookViewId="0"/>
  </sheetViews>
  <sheetFormatPr defaultColWidth="0" defaultRowHeight="15" zeroHeight="1" x14ac:dyDescent="0.25"/>
  <cols>
    <col min="1" max="1" width="2.5703125" customWidth="1"/>
    <col min="2" max="2" width="9.140625" customWidth="1"/>
    <col min="3" max="3" width="9.140625" style="28" customWidth="1"/>
    <col min="4" max="4" width="94.5703125" bestFit="1" customWidth="1"/>
    <col min="5" max="5" width="3.85546875" customWidth="1"/>
    <col min="6" max="16384" width="9.140625" hidden="1"/>
  </cols>
  <sheetData>
    <row r="1" spans="2:4" x14ac:dyDescent="0.25">
      <c r="B1" s="29"/>
      <c r="C1" s="29"/>
      <c r="D1" s="29"/>
    </row>
    <row r="2" spans="2:4" x14ac:dyDescent="0.25">
      <c r="B2" s="29"/>
      <c r="C2" s="29"/>
      <c r="D2" s="29"/>
    </row>
    <row r="3" spans="2:4" x14ac:dyDescent="0.25">
      <c r="B3" s="29"/>
      <c r="C3" s="29"/>
      <c r="D3" s="29"/>
    </row>
    <row r="4" spans="2:4" x14ac:dyDescent="0.25">
      <c r="B4" s="29"/>
      <c r="C4" s="29"/>
      <c r="D4" s="29"/>
    </row>
    <row r="5" spans="2:4" x14ac:dyDescent="0.25">
      <c r="B5" s="29"/>
      <c r="C5" s="29"/>
      <c r="D5" s="29"/>
    </row>
    <row r="6" spans="2:4" ht="31.5" x14ac:dyDescent="0.5">
      <c r="B6" s="30" t="s">
        <v>1461</v>
      </c>
      <c r="C6" s="30"/>
      <c r="D6" s="29"/>
    </row>
    <row r="7" spans="2:4" ht="11.25" customHeight="1" x14ac:dyDescent="0.25">
      <c r="B7" s="29"/>
      <c r="C7" s="29"/>
      <c r="D7" s="29"/>
    </row>
    <row r="8" spans="2:4" ht="21" x14ac:dyDescent="0.35">
      <c r="B8" s="31" t="s">
        <v>1347</v>
      </c>
      <c r="C8" s="31"/>
      <c r="D8" s="32"/>
    </row>
    <row r="9" spans="2:4" x14ac:dyDescent="0.25">
      <c r="B9" s="33" t="s">
        <v>1348</v>
      </c>
      <c r="C9" s="36" t="s">
        <v>1353</v>
      </c>
      <c r="D9" s="37" t="s">
        <v>1361</v>
      </c>
    </row>
    <row r="10" spans="2:4" x14ac:dyDescent="0.25">
      <c r="B10" s="33" t="s">
        <v>1348</v>
      </c>
      <c r="C10" s="36" t="s">
        <v>1354</v>
      </c>
      <c r="D10" s="37" t="s">
        <v>1362</v>
      </c>
    </row>
    <row r="11" spans="2:4" x14ac:dyDescent="0.25">
      <c r="B11" s="33" t="s">
        <v>1348</v>
      </c>
      <c r="C11" s="36" t="s">
        <v>1355</v>
      </c>
      <c r="D11" s="37" t="s">
        <v>1363</v>
      </c>
    </row>
    <row r="12" spans="2:4" x14ac:dyDescent="0.25">
      <c r="B12" s="33" t="s">
        <v>1348</v>
      </c>
      <c r="C12" s="36" t="s">
        <v>1356</v>
      </c>
      <c r="D12" s="37" t="s">
        <v>1364</v>
      </c>
    </row>
    <row r="13" spans="2:4" x14ac:dyDescent="0.25">
      <c r="B13" s="33" t="s">
        <v>1348</v>
      </c>
      <c r="C13" s="36" t="s">
        <v>1357</v>
      </c>
      <c r="D13" s="37" t="s">
        <v>1365</v>
      </c>
    </row>
    <row r="14" spans="2:4" x14ac:dyDescent="0.25">
      <c r="B14" s="33" t="s">
        <v>1348</v>
      </c>
      <c r="C14" s="36" t="s">
        <v>1358</v>
      </c>
      <c r="D14" s="37" t="s">
        <v>1366</v>
      </c>
    </row>
    <row r="15" spans="2:4" x14ac:dyDescent="0.25">
      <c r="B15" s="33" t="s">
        <v>1348</v>
      </c>
      <c r="C15" s="36" t="s">
        <v>1359</v>
      </c>
      <c r="D15" s="37" t="s">
        <v>1039</v>
      </c>
    </row>
    <row r="16" spans="2:4" x14ac:dyDescent="0.25">
      <c r="B16" s="33" t="s">
        <v>1348</v>
      </c>
      <c r="C16" s="36" t="s">
        <v>1360</v>
      </c>
      <c r="D16" s="37" t="s">
        <v>1368</v>
      </c>
    </row>
    <row r="17" spans="2:4" x14ac:dyDescent="0.25">
      <c r="B17" s="32"/>
      <c r="C17" s="32"/>
      <c r="D17" s="32"/>
    </row>
    <row r="18" spans="2:4" ht="21" x14ac:dyDescent="0.35">
      <c r="B18" s="31" t="s">
        <v>1349</v>
      </c>
      <c r="C18" s="31"/>
      <c r="D18" s="32"/>
    </row>
    <row r="19" spans="2:4" x14ac:dyDescent="0.25">
      <c r="B19" s="33" t="s">
        <v>1348</v>
      </c>
      <c r="C19" s="36" t="s">
        <v>1369</v>
      </c>
      <c r="D19" s="37" t="s">
        <v>1361</v>
      </c>
    </row>
    <row r="20" spans="2:4" x14ac:dyDescent="0.25">
      <c r="B20" s="33" t="s">
        <v>1348</v>
      </c>
      <c r="C20" s="36" t="s">
        <v>1370</v>
      </c>
      <c r="D20" s="37" t="s">
        <v>1362</v>
      </c>
    </row>
    <row r="21" spans="2:4" x14ac:dyDescent="0.25">
      <c r="B21" s="33" t="s">
        <v>1348</v>
      </c>
      <c r="C21" s="36" t="s">
        <v>1371</v>
      </c>
      <c r="D21" s="37" t="s">
        <v>1377</v>
      </c>
    </row>
    <row r="22" spans="2:4" x14ac:dyDescent="0.25">
      <c r="B22" s="33" t="s">
        <v>1348</v>
      </c>
      <c r="C22" s="36" t="s">
        <v>1372</v>
      </c>
      <c r="D22" s="37" t="s">
        <v>1364</v>
      </c>
    </row>
    <row r="23" spans="2:4" x14ac:dyDescent="0.25">
      <c r="B23" s="33" t="s">
        <v>1348</v>
      </c>
      <c r="C23" s="36" t="s">
        <v>1373</v>
      </c>
      <c r="D23" s="37" t="s">
        <v>1365</v>
      </c>
    </row>
    <row r="24" spans="2:4" x14ac:dyDescent="0.25">
      <c r="B24" s="33" t="s">
        <v>1348</v>
      </c>
      <c r="C24" s="36" t="s">
        <v>1374</v>
      </c>
      <c r="D24" s="37" t="s">
        <v>1378</v>
      </c>
    </row>
    <row r="25" spans="2:4" x14ac:dyDescent="0.25">
      <c r="B25" s="33" t="s">
        <v>1348</v>
      </c>
      <c r="C25" s="36" t="s">
        <v>1375</v>
      </c>
      <c r="D25" s="37" t="s">
        <v>1039</v>
      </c>
    </row>
    <row r="26" spans="2:4" x14ac:dyDescent="0.25">
      <c r="B26" s="33" t="s">
        <v>1348</v>
      </c>
      <c r="C26" s="36" t="s">
        <v>1376</v>
      </c>
      <c r="D26" s="37" t="s">
        <v>1379</v>
      </c>
    </row>
    <row r="27" spans="2:4" x14ac:dyDescent="0.25">
      <c r="B27" s="32"/>
      <c r="C27" s="32"/>
      <c r="D27" s="32"/>
    </row>
    <row r="28" spans="2:4" ht="21" x14ac:dyDescent="0.35">
      <c r="B28" s="31" t="s">
        <v>1350</v>
      </c>
      <c r="C28" s="31"/>
      <c r="D28" s="32"/>
    </row>
    <row r="29" spans="2:4" x14ac:dyDescent="0.25">
      <c r="B29" s="33" t="s">
        <v>1348</v>
      </c>
      <c r="C29" s="36" t="s">
        <v>1380</v>
      </c>
      <c r="D29" s="37" t="s">
        <v>1361</v>
      </c>
    </row>
    <row r="30" spans="2:4" x14ac:dyDescent="0.25">
      <c r="B30" s="33" t="s">
        <v>1348</v>
      </c>
      <c r="C30" s="36" t="s">
        <v>1381</v>
      </c>
      <c r="D30" s="37" t="s">
        <v>1362</v>
      </c>
    </row>
    <row r="31" spans="2:4" x14ac:dyDescent="0.25">
      <c r="B31" s="33" t="s">
        <v>1348</v>
      </c>
      <c r="C31" s="36" t="s">
        <v>1382</v>
      </c>
      <c r="D31" s="37" t="s">
        <v>1367</v>
      </c>
    </row>
    <row r="32" spans="2:4" x14ac:dyDescent="0.25">
      <c r="B32" s="33" t="s">
        <v>1348</v>
      </c>
      <c r="C32" s="36" t="s">
        <v>1383</v>
      </c>
      <c r="D32" s="37" t="s">
        <v>1365</v>
      </c>
    </row>
    <row r="33" spans="2:4" x14ac:dyDescent="0.25">
      <c r="B33" s="33" t="s">
        <v>1348</v>
      </c>
      <c r="C33" s="36" t="s">
        <v>1384</v>
      </c>
      <c r="D33" s="37" t="s">
        <v>1386</v>
      </c>
    </row>
    <row r="34" spans="2:4" x14ac:dyDescent="0.25">
      <c r="B34" s="33" t="s">
        <v>1348</v>
      </c>
      <c r="C34" s="36" t="s">
        <v>1385</v>
      </c>
      <c r="D34" s="37" t="s">
        <v>1387</v>
      </c>
    </row>
    <row r="35" spans="2:4" x14ac:dyDescent="0.25">
      <c r="B35" s="32"/>
      <c r="C35" s="32"/>
      <c r="D35" s="32"/>
    </row>
    <row r="36" spans="2:4" ht="21" x14ac:dyDescent="0.35">
      <c r="B36" s="31" t="s">
        <v>1351</v>
      </c>
      <c r="C36" s="31"/>
      <c r="D36" s="32"/>
    </row>
    <row r="37" spans="2:4" x14ac:dyDescent="0.25">
      <c r="B37" s="33" t="s">
        <v>1348</v>
      </c>
      <c r="C37" s="36" t="s">
        <v>1388</v>
      </c>
      <c r="D37" s="37" t="s">
        <v>1361</v>
      </c>
    </row>
    <row r="38" spans="2:4" x14ac:dyDescent="0.25">
      <c r="B38" s="33" t="s">
        <v>1348</v>
      </c>
      <c r="C38" s="36" t="s">
        <v>1389</v>
      </c>
      <c r="D38" s="37" t="s">
        <v>1362</v>
      </c>
    </row>
    <row r="39" spans="2:4" x14ac:dyDescent="0.25">
      <c r="B39" s="33" t="s">
        <v>1348</v>
      </c>
      <c r="C39" s="36" t="s">
        <v>1390</v>
      </c>
      <c r="D39" s="37" t="s">
        <v>1391</v>
      </c>
    </row>
    <row r="40" spans="2:4" x14ac:dyDescent="0.25">
      <c r="B40" s="32"/>
      <c r="C40" s="32"/>
      <c r="D40" s="34"/>
    </row>
    <row r="41" spans="2:4" ht="21" x14ac:dyDescent="0.35">
      <c r="B41" s="31" t="s">
        <v>1352</v>
      </c>
      <c r="C41" s="31"/>
      <c r="D41" s="32"/>
    </row>
    <row r="42" spans="2:4" x14ac:dyDescent="0.25">
      <c r="B42" s="33" t="s">
        <v>1348</v>
      </c>
      <c r="C42" s="36" t="s">
        <v>1392</v>
      </c>
      <c r="D42" s="37" t="s">
        <v>1361</v>
      </c>
    </row>
    <row r="43" spans="2:4" x14ac:dyDescent="0.25">
      <c r="B43" s="33" t="s">
        <v>1348</v>
      </c>
      <c r="C43" s="36" t="s">
        <v>1393</v>
      </c>
      <c r="D43" s="37" t="s">
        <v>1362</v>
      </c>
    </row>
    <row r="44" spans="2:4" x14ac:dyDescent="0.25">
      <c r="B44" s="33" t="s">
        <v>1348</v>
      </c>
      <c r="C44" s="36" t="s">
        <v>1394</v>
      </c>
      <c r="D44" s="37" t="s">
        <v>1395</v>
      </c>
    </row>
    <row r="45" spans="2:4" x14ac:dyDescent="0.25">
      <c r="B45" s="32"/>
      <c r="C45" s="32"/>
      <c r="D45" s="32"/>
    </row>
    <row r="46" spans="2:4" ht="21" x14ac:dyDescent="0.35">
      <c r="B46" s="31" t="s">
        <v>1462</v>
      </c>
      <c r="C46" s="31"/>
      <c r="D46" s="32"/>
    </row>
    <row r="47" spans="2:4" x14ac:dyDescent="0.25">
      <c r="B47" s="33" t="s">
        <v>1348</v>
      </c>
      <c r="C47" s="36" t="s">
        <v>1460</v>
      </c>
      <c r="D47" s="37" t="s">
        <v>1396</v>
      </c>
    </row>
    <row r="48" spans="2:4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</sheetData>
  <sheetProtection password="BF77" sheet="1" objects="1" scenarios="1"/>
  <hyperlinks>
    <hyperlink ref="C9" location="'Tabel 1.1'!C1" display="Tabel 1.1"/>
    <hyperlink ref="C10" location="'Tabel 1.2'!C1" display="Tabel 1.2"/>
    <hyperlink ref="C11" location="'Tabel 1.3'!E1" display="Tabel 1.3"/>
    <hyperlink ref="C12" location="'Tabel 1.4'!C1" display="Tabel 1.4"/>
    <hyperlink ref="C13" location="'Tabel 1.5'!C1" display="Tabel 1.5"/>
    <hyperlink ref="C14" location="'Tabel 1.6'!C1" display="Tabel 1.6"/>
    <hyperlink ref="C15" location="'Tabel 1.7'!C1" display="Tabel 1.7"/>
    <hyperlink ref="C16" location="'Tabel 1.8'!B1" display="Tabel 1.8"/>
    <hyperlink ref="C19" location="'Tabel 2.1'!C1" display="Tabel 2.1"/>
    <hyperlink ref="C20" location="'Tabel 2.2'!C1" display="Tabel 2.2"/>
    <hyperlink ref="C21" location="'Tabel 2.3'!E1" display="Tabel 2.3"/>
    <hyperlink ref="C22" location="'Tabel 2.4'!C1" display="Tabel 2.4"/>
    <hyperlink ref="C23" location="'Tabel 2.5'!C1" display="Tabel 2.5"/>
    <hyperlink ref="C24" location="'Tabel 2.6'!C1" display="Tabel 2.6"/>
    <hyperlink ref="C25" location="'Tabel 2.7'!C1" display="Tabel 2.7"/>
    <hyperlink ref="C26" location="'Tabel 2.8'!B1" display="Tabel 2.8"/>
    <hyperlink ref="C29" location="'Tabel 3.1'!C1" display="Tabel 3.1"/>
    <hyperlink ref="C30" location="'Tabel 3.2'!C1" display="Tabel 3.2"/>
    <hyperlink ref="C31" location="'Tabel 3.3'!C1" display="Tabel 3.3"/>
    <hyperlink ref="C32" location="'Tabel 3.4'!B1" display="Tabel 3.4"/>
    <hyperlink ref="C33" location="'Tabel 3.5'!B1" display="Tabel 3.5"/>
    <hyperlink ref="C34" location="'Tabel 3.6'!A1" display="Tabel 3.6"/>
    <hyperlink ref="C37" location="'Tabel 4.1'!D3" display="Tabel 4.1"/>
    <hyperlink ref="C38" location="'Tabel 4.2'!D3" display="Tabel 4.2"/>
    <hyperlink ref="C39" location="'Tabel 4.3'!D3" display="Tabel 4.3"/>
    <hyperlink ref="C42" location="'Tabel 5.1'!D3" display="Tabel 5.1"/>
    <hyperlink ref="C43" location="'Tabel 5.2'!D3" display="Tabel 5.2"/>
    <hyperlink ref="C44" location="'Tabel 5.3'!D3" display="Tabel 5.3"/>
    <hyperlink ref="C47" location="'Bilag 6.1'!A1" display="Bilag 6.1"/>
  </hyperlinks>
  <pageMargins left="0.7" right="0.7" top="0.75" bottom="0.75" header="0.3" footer="0.3"/>
  <pageSetup paperSize="9"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111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0" style="6" hidden="1" customWidth="1"/>
    <col min="2" max="2" width="16.140625" style="6" hidden="1" customWidth="1"/>
    <col min="3" max="3" width="12.5703125" style="6" bestFit="1" customWidth="1"/>
    <col min="4" max="4" width="109.5703125" style="6" customWidth="1"/>
    <col min="5" max="5" width="14.42578125" style="6" customWidth="1"/>
    <col min="6" max="6" width="9.140625" style="6" customWidth="1"/>
    <col min="7" max="16384" width="9.140625" style="6" hidden="1"/>
  </cols>
  <sheetData>
    <row r="1" spans="1:5" x14ac:dyDescent="0.25">
      <c r="C1" s="83" t="s">
        <v>908</v>
      </c>
      <c r="D1" s="83"/>
      <c r="E1" s="54"/>
    </row>
    <row r="2" spans="1:5" x14ac:dyDescent="0.25">
      <c r="C2" s="54"/>
      <c r="D2" s="54"/>
      <c r="E2" s="54"/>
    </row>
    <row r="3" spans="1:5" x14ac:dyDescent="0.25">
      <c r="C3" s="102" t="s">
        <v>1303</v>
      </c>
      <c r="D3" s="103" t="s">
        <v>1456</v>
      </c>
      <c r="E3" s="103"/>
    </row>
    <row r="4" spans="1:5" x14ac:dyDescent="0.25">
      <c r="C4" s="102"/>
      <c r="D4" s="103"/>
      <c r="E4" s="103"/>
    </row>
    <row r="5" spans="1:5" x14ac:dyDescent="0.25">
      <c r="C5" s="71" t="s">
        <v>1304</v>
      </c>
      <c r="D5" s="104">
        <f>INDEX(TpkData,MATCH($D$3,TpkNavn,0),MATCH("regnr",TpkVar,0))</f>
        <v>70814</v>
      </c>
      <c r="E5" s="104"/>
    </row>
    <row r="6" spans="1:5" x14ac:dyDescent="0.25">
      <c r="C6" s="54"/>
      <c r="D6" s="54"/>
      <c r="E6" s="54"/>
    </row>
    <row r="7" spans="1:5" ht="30" customHeight="1" x14ac:dyDescent="0.25">
      <c r="C7" s="84" t="s">
        <v>1345</v>
      </c>
      <c r="D7" s="85"/>
      <c r="E7" s="86"/>
    </row>
    <row r="8" spans="1:5" ht="15" customHeight="1" x14ac:dyDescent="0.25">
      <c r="C8" s="87" t="s">
        <v>187</v>
      </c>
      <c r="D8" s="88"/>
      <c r="E8" s="89"/>
    </row>
    <row r="9" spans="1:5" ht="22.5" customHeight="1" x14ac:dyDescent="0.25">
      <c r="C9" s="55"/>
      <c r="D9" s="55"/>
      <c r="E9" s="56" t="s">
        <v>398</v>
      </c>
    </row>
    <row r="10" spans="1:5" ht="15" customHeight="1" x14ac:dyDescent="0.25">
      <c r="B10" s="5" t="s">
        <v>278</v>
      </c>
      <c r="C10" s="55"/>
      <c r="D10" s="58" t="s">
        <v>95</v>
      </c>
      <c r="E10" s="56"/>
    </row>
    <row r="11" spans="1:5" x14ac:dyDescent="0.25">
      <c r="A11" s="2" t="s">
        <v>247</v>
      </c>
      <c r="B11" s="6" t="str">
        <f>"Bal_"&amp;$B$10&amp;"_"&amp;$A11</f>
        <v>Bal_AkPa_iak</v>
      </c>
      <c r="C11" s="55" t="s">
        <v>5</v>
      </c>
      <c r="D11" s="55" t="s">
        <v>96</v>
      </c>
      <c r="E11" s="57">
        <f t="shared" ref="E11:E55" si="0">INDEX(TpkData,MATCH($D$3,TpkNavn,0),MATCH($B11,TpkVar,0))</f>
        <v>28668</v>
      </c>
    </row>
    <row r="12" spans="1:5" x14ac:dyDescent="0.25">
      <c r="A12" s="2" t="s">
        <v>248</v>
      </c>
      <c r="B12" s="6" t="str">
        <f t="shared" ref="B12:B55" si="1">"Bal_"&amp;$B$10&amp;"_"&amp;$A12</f>
        <v>Bal_AkPa_Dm</v>
      </c>
      <c r="C12" s="55" t="s">
        <v>6</v>
      </c>
      <c r="D12" s="55" t="s">
        <v>97</v>
      </c>
      <c r="E12" s="57">
        <f t="shared" si="0"/>
        <v>1738</v>
      </c>
    </row>
    <row r="13" spans="1:5" x14ac:dyDescent="0.25">
      <c r="A13" s="2" t="s">
        <v>249</v>
      </c>
      <c r="B13" s="6" t="str">
        <f t="shared" si="1"/>
        <v>Bal_AkPa_Dejd</v>
      </c>
      <c r="C13" s="55" t="s">
        <v>7</v>
      </c>
      <c r="D13" s="55" t="s">
        <v>98</v>
      </c>
      <c r="E13" s="57">
        <f t="shared" si="0"/>
        <v>90761</v>
      </c>
    </row>
    <row r="14" spans="1:5" x14ac:dyDescent="0.25">
      <c r="A14" s="2" t="s">
        <v>327</v>
      </c>
      <c r="B14" s="6" t="str">
        <f t="shared" si="1"/>
        <v>Bal_AkPa_MATot</v>
      </c>
      <c r="C14" s="58" t="s">
        <v>8</v>
      </c>
      <c r="D14" s="58" t="s">
        <v>99</v>
      </c>
      <c r="E14" s="57">
        <f t="shared" si="0"/>
        <v>92499</v>
      </c>
    </row>
    <row r="15" spans="1:5" x14ac:dyDescent="0.25">
      <c r="A15" s="2" t="s">
        <v>375</v>
      </c>
      <c r="B15" s="6" t="str">
        <f t="shared" si="1"/>
        <v>Bal_AkPa_iEjd</v>
      </c>
      <c r="C15" s="55" t="s">
        <v>9</v>
      </c>
      <c r="D15" s="55" t="s">
        <v>100</v>
      </c>
      <c r="E15" s="57">
        <f t="shared" si="0"/>
        <v>315349</v>
      </c>
    </row>
    <row r="16" spans="1:5" x14ac:dyDescent="0.25">
      <c r="A16" s="2" t="s">
        <v>376</v>
      </c>
      <c r="B16" s="6" t="str">
        <f t="shared" si="1"/>
        <v>Bal_AkPa_KapTv</v>
      </c>
      <c r="C16" s="55" t="s">
        <v>10</v>
      </c>
      <c r="D16" s="55" t="s">
        <v>101</v>
      </c>
      <c r="E16" s="57">
        <f t="shared" si="0"/>
        <v>132128896</v>
      </c>
    </row>
    <row r="17" spans="1:5" x14ac:dyDescent="0.25">
      <c r="A17" s="2" t="s">
        <v>377</v>
      </c>
      <c r="B17" s="6" t="str">
        <f t="shared" si="1"/>
        <v>Bal_AkPa_UTv</v>
      </c>
      <c r="C17" s="55" t="s">
        <v>11</v>
      </c>
      <c r="D17" s="55" t="s">
        <v>102</v>
      </c>
      <c r="E17" s="57">
        <f t="shared" si="0"/>
        <v>0</v>
      </c>
    </row>
    <row r="18" spans="1:5" x14ac:dyDescent="0.25">
      <c r="A18" s="2" t="s">
        <v>378</v>
      </c>
      <c r="B18" s="6" t="str">
        <f t="shared" si="1"/>
        <v>Bal_AkPa_KapAv</v>
      </c>
      <c r="C18" s="55" t="s">
        <v>12</v>
      </c>
      <c r="D18" s="55" t="s">
        <v>103</v>
      </c>
      <c r="E18" s="57">
        <f t="shared" si="0"/>
        <v>441422</v>
      </c>
    </row>
    <row r="19" spans="1:5" x14ac:dyDescent="0.25">
      <c r="A19" s="2" t="s">
        <v>379</v>
      </c>
      <c r="B19" s="6" t="str">
        <f t="shared" si="1"/>
        <v>Bal_AkPa_UAv</v>
      </c>
      <c r="C19" s="55" t="s">
        <v>13</v>
      </c>
      <c r="D19" s="55" t="s">
        <v>104</v>
      </c>
      <c r="E19" s="57">
        <f t="shared" si="0"/>
        <v>0</v>
      </c>
    </row>
    <row r="20" spans="1:5" x14ac:dyDescent="0.25">
      <c r="A20" s="2" t="s">
        <v>251</v>
      </c>
      <c r="B20" s="6" t="str">
        <f t="shared" si="1"/>
        <v>Bal_AkPa_invTot</v>
      </c>
      <c r="C20" s="58" t="s">
        <v>14</v>
      </c>
      <c r="D20" s="58" t="s">
        <v>105</v>
      </c>
      <c r="E20" s="57">
        <f t="shared" si="0"/>
        <v>132570317</v>
      </c>
    </row>
    <row r="21" spans="1:5" x14ac:dyDescent="0.25">
      <c r="A21" s="2" t="s">
        <v>252</v>
      </c>
      <c r="B21" s="6" t="str">
        <f t="shared" si="1"/>
        <v>Bal_AkPa_Kapa</v>
      </c>
      <c r="C21" s="55" t="s">
        <v>15</v>
      </c>
      <c r="D21" s="55" t="s">
        <v>106</v>
      </c>
      <c r="E21" s="57">
        <f t="shared" si="0"/>
        <v>11224209</v>
      </c>
    </row>
    <row r="22" spans="1:5" x14ac:dyDescent="0.25">
      <c r="A22" s="2" t="s">
        <v>253</v>
      </c>
      <c r="B22" s="6" t="str">
        <f t="shared" si="1"/>
        <v>Bal_AkPa_invAn</v>
      </c>
      <c r="C22" s="55" t="s">
        <v>16</v>
      </c>
      <c r="D22" s="55" t="s">
        <v>107</v>
      </c>
      <c r="E22" s="57">
        <f t="shared" si="0"/>
        <v>0</v>
      </c>
    </row>
    <row r="23" spans="1:5" x14ac:dyDescent="0.25">
      <c r="A23" s="2" t="s">
        <v>399</v>
      </c>
      <c r="B23" s="6" t="str">
        <f t="shared" si="1"/>
        <v>Bal_AkPa_ObL</v>
      </c>
      <c r="C23" s="55" t="s">
        <v>17</v>
      </c>
      <c r="D23" s="55" t="s">
        <v>108</v>
      </c>
      <c r="E23" s="57">
        <f t="shared" si="0"/>
        <v>85</v>
      </c>
    </row>
    <row r="24" spans="1:5" x14ac:dyDescent="0.25">
      <c r="A24" s="2" t="s">
        <v>254</v>
      </c>
      <c r="B24" s="6" t="str">
        <f t="shared" si="1"/>
        <v>Bal_AkPa_AnKi</v>
      </c>
      <c r="C24" s="55" t="s">
        <v>18</v>
      </c>
      <c r="D24" s="55" t="s">
        <v>109</v>
      </c>
      <c r="E24" s="57">
        <f t="shared" si="0"/>
        <v>0</v>
      </c>
    </row>
    <row r="25" spans="1:5" x14ac:dyDescent="0.25">
      <c r="A25" s="2" t="s">
        <v>255</v>
      </c>
      <c r="B25" s="6" t="str">
        <f t="shared" si="1"/>
        <v>Bal_AkPa_PUd</v>
      </c>
      <c r="C25" s="55" t="s">
        <v>19</v>
      </c>
      <c r="D25" s="55" t="s">
        <v>110</v>
      </c>
      <c r="E25" s="57">
        <f t="shared" si="0"/>
        <v>0</v>
      </c>
    </row>
    <row r="26" spans="1:5" x14ac:dyDescent="0.25">
      <c r="A26" s="2" t="s">
        <v>256</v>
      </c>
      <c r="B26" s="6" t="str">
        <f t="shared" si="1"/>
        <v>Bal_AkPa_Xud</v>
      </c>
      <c r="C26" s="55" t="s">
        <v>20</v>
      </c>
      <c r="D26" s="55" t="s">
        <v>111</v>
      </c>
      <c r="E26" s="57">
        <f t="shared" si="0"/>
        <v>0</v>
      </c>
    </row>
    <row r="27" spans="1:5" x14ac:dyDescent="0.25">
      <c r="A27" s="2" t="s">
        <v>257</v>
      </c>
      <c r="B27" s="6" t="str">
        <f t="shared" si="1"/>
        <v>Bal_AkPa_iKre</v>
      </c>
      <c r="C27" s="55" t="s">
        <v>21</v>
      </c>
      <c r="D27" s="55" t="s">
        <v>112</v>
      </c>
      <c r="E27" s="57">
        <f t="shared" si="0"/>
        <v>0</v>
      </c>
    </row>
    <row r="28" spans="1:5" x14ac:dyDescent="0.25">
      <c r="A28" s="2" t="s">
        <v>258</v>
      </c>
      <c r="B28" s="6" t="str">
        <f t="shared" si="1"/>
        <v>Bal_AkPa_Xinv</v>
      </c>
      <c r="C28" s="55" t="s">
        <v>22</v>
      </c>
      <c r="D28" s="55" t="s">
        <v>113</v>
      </c>
      <c r="E28" s="57">
        <f t="shared" si="0"/>
        <v>0</v>
      </c>
    </row>
    <row r="29" spans="1:5" x14ac:dyDescent="0.25">
      <c r="A29" s="2" t="s">
        <v>387</v>
      </c>
      <c r="B29" s="6" t="str">
        <f t="shared" si="1"/>
        <v>Bal_AkPa_FinTot</v>
      </c>
      <c r="C29" s="58" t="s">
        <v>23</v>
      </c>
      <c r="D29" s="58" t="s">
        <v>203</v>
      </c>
      <c r="E29" s="57">
        <f t="shared" si="0"/>
        <v>11224294</v>
      </c>
    </row>
    <row r="30" spans="1:5" x14ac:dyDescent="0.25">
      <c r="A30" s="2" t="s">
        <v>259</v>
      </c>
      <c r="B30" s="6" t="str">
        <f t="shared" si="1"/>
        <v>Bal_AkPa_Gfd</v>
      </c>
      <c r="C30" s="55" t="s">
        <v>24</v>
      </c>
      <c r="D30" s="55" t="s">
        <v>114</v>
      </c>
      <c r="E30" s="57">
        <f t="shared" si="0"/>
        <v>0</v>
      </c>
    </row>
    <row r="31" spans="1:5" x14ac:dyDescent="0.25">
      <c r="A31" s="2" t="s">
        <v>250</v>
      </c>
      <c r="B31" s="6" t="str">
        <f t="shared" si="1"/>
        <v>Bal_AkPa_iakTot</v>
      </c>
      <c r="C31" s="58" t="s">
        <v>25</v>
      </c>
      <c r="D31" s="58" t="s">
        <v>115</v>
      </c>
      <c r="E31" s="57">
        <f t="shared" si="0"/>
        <v>144109961</v>
      </c>
    </row>
    <row r="32" spans="1:5" x14ac:dyDescent="0.25">
      <c r="A32" s="2" t="s">
        <v>328</v>
      </c>
      <c r="B32" s="6" t="str">
        <f t="shared" si="1"/>
        <v>Bal_AkPa_iakTM</v>
      </c>
      <c r="C32" s="55" t="s">
        <v>26</v>
      </c>
      <c r="D32" s="55" t="s">
        <v>204</v>
      </c>
      <c r="E32" s="57">
        <f t="shared" si="0"/>
        <v>8232752</v>
      </c>
    </row>
    <row r="33" spans="1:5" x14ac:dyDescent="0.25">
      <c r="A33" s="2" t="s">
        <v>329</v>
      </c>
      <c r="B33" s="6" t="str">
        <f t="shared" si="1"/>
        <v>Bal_AkPa_GfPh</v>
      </c>
      <c r="C33" s="55" t="s">
        <v>27</v>
      </c>
      <c r="D33" s="60" t="s">
        <v>221</v>
      </c>
      <c r="E33" s="57">
        <f t="shared" si="0"/>
        <v>0</v>
      </c>
    </row>
    <row r="34" spans="1:5" x14ac:dyDescent="0.25">
      <c r="A34" s="2" t="s">
        <v>330</v>
      </c>
      <c r="B34" s="6" t="str">
        <f t="shared" si="1"/>
        <v>Bal_AkPa_GfLP</v>
      </c>
      <c r="C34" s="55" t="s">
        <v>28</v>
      </c>
      <c r="D34" s="55" t="s">
        <v>116</v>
      </c>
      <c r="E34" s="57">
        <f t="shared" si="0"/>
        <v>0</v>
      </c>
    </row>
    <row r="35" spans="1:5" x14ac:dyDescent="0.25">
      <c r="A35" s="2" t="s">
        <v>331</v>
      </c>
      <c r="B35" s="6" t="str">
        <f t="shared" si="1"/>
        <v>Bal_AkPa_GfEh</v>
      </c>
      <c r="C35" s="55" t="s">
        <v>29</v>
      </c>
      <c r="D35" s="55" t="s">
        <v>117</v>
      </c>
      <c r="E35" s="57">
        <f t="shared" si="0"/>
        <v>0</v>
      </c>
    </row>
    <row r="36" spans="1:5" x14ac:dyDescent="0.25">
      <c r="A36" s="2" t="s">
        <v>332</v>
      </c>
      <c r="B36" s="6" t="str">
        <f t="shared" si="1"/>
        <v>Bal_AkPa_Gfx</v>
      </c>
      <c r="C36" s="55" t="s">
        <v>30</v>
      </c>
      <c r="D36" s="55" t="s">
        <v>205</v>
      </c>
      <c r="E36" s="57">
        <f t="shared" si="0"/>
        <v>0</v>
      </c>
    </row>
    <row r="37" spans="1:5" x14ac:dyDescent="0.25">
      <c r="A37" s="2" t="s">
        <v>333</v>
      </c>
      <c r="B37" s="6" t="str">
        <f t="shared" si="1"/>
        <v>Bal_AkPa_GfTot</v>
      </c>
      <c r="C37" s="58" t="s">
        <v>31</v>
      </c>
      <c r="D37" s="58" t="s">
        <v>222</v>
      </c>
      <c r="E37" s="57">
        <f t="shared" si="0"/>
        <v>0</v>
      </c>
    </row>
    <row r="38" spans="1:5" x14ac:dyDescent="0.25">
      <c r="A38" s="2" t="s">
        <v>334</v>
      </c>
      <c r="B38" s="6" t="str">
        <f t="shared" si="1"/>
        <v>Bal_AkPa_TFtM</v>
      </c>
      <c r="C38" s="55" t="s">
        <v>32</v>
      </c>
      <c r="D38" s="55" t="s">
        <v>118</v>
      </c>
      <c r="E38" s="57">
        <f t="shared" si="0"/>
        <v>227630</v>
      </c>
    </row>
    <row r="39" spans="1:5" x14ac:dyDescent="0.25">
      <c r="A39" s="2" t="s">
        <v>335</v>
      </c>
      <c r="B39" s="6" t="str">
        <f t="shared" si="1"/>
        <v>Bal_AkPa_TFm</v>
      </c>
      <c r="C39" s="55" t="s">
        <v>33</v>
      </c>
      <c r="D39" s="55" t="s">
        <v>119</v>
      </c>
      <c r="E39" s="57">
        <f t="shared" si="0"/>
        <v>0</v>
      </c>
    </row>
    <row r="40" spans="1:5" x14ac:dyDescent="0.25">
      <c r="A40" s="2" t="s">
        <v>336</v>
      </c>
      <c r="B40" s="6" t="str">
        <f t="shared" si="1"/>
        <v>Bal_AkPa_TDFTot</v>
      </c>
      <c r="C40" s="58" t="s">
        <v>34</v>
      </c>
      <c r="D40" s="58" t="s">
        <v>223</v>
      </c>
      <c r="E40" s="57">
        <f t="shared" si="0"/>
        <v>227630</v>
      </c>
    </row>
    <row r="41" spans="1:5" x14ac:dyDescent="0.25">
      <c r="A41" s="2" t="s">
        <v>337</v>
      </c>
      <c r="B41" s="6" t="str">
        <f t="shared" si="1"/>
        <v>Bal_AkPa_TFv</v>
      </c>
      <c r="C41" s="55" t="s">
        <v>35</v>
      </c>
      <c r="D41" s="55" t="s">
        <v>120</v>
      </c>
      <c r="E41" s="57">
        <f t="shared" si="0"/>
        <v>0</v>
      </c>
    </row>
    <row r="42" spans="1:5" x14ac:dyDescent="0.25">
      <c r="A42" s="2" t="s">
        <v>338</v>
      </c>
      <c r="B42" s="6" t="str">
        <f t="shared" si="1"/>
        <v>Bal_AkPa_TTv</v>
      </c>
      <c r="C42" s="55" t="s">
        <v>36</v>
      </c>
      <c r="D42" s="55" t="s">
        <v>121</v>
      </c>
      <c r="E42" s="57">
        <f t="shared" si="0"/>
        <v>2902</v>
      </c>
    </row>
    <row r="43" spans="1:5" x14ac:dyDescent="0.25">
      <c r="A43" s="2" t="s">
        <v>339</v>
      </c>
      <c r="B43" s="6" t="str">
        <f t="shared" si="1"/>
        <v>Bal_AkPa_TAv</v>
      </c>
      <c r="C43" s="55" t="s">
        <v>37</v>
      </c>
      <c r="D43" s="55" t="s">
        <v>122</v>
      </c>
      <c r="E43" s="57">
        <f t="shared" si="0"/>
        <v>0</v>
      </c>
    </row>
    <row r="44" spans="1:5" x14ac:dyDescent="0.25">
      <c r="A44" s="2" t="s">
        <v>390</v>
      </c>
      <c r="B44" s="6" t="str">
        <f t="shared" si="1"/>
        <v>Bal_AkPa_XTh</v>
      </c>
      <c r="C44" s="55" t="s">
        <v>38</v>
      </c>
      <c r="D44" s="55" t="s">
        <v>123</v>
      </c>
      <c r="E44" s="57">
        <f t="shared" si="0"/>
        <v>197792</v>
      </c>
    </row>
    <row r="45" spans="1:5" x14ac:dyDescent="0.25">
      <c r="A45" s="2" t="s">
        <v>340</v>
      </c>
      <c r="B45" s="6" t="str">
        <f t="shared" si="1"/>
        <v>Bal_AkPa_TTot</v>
      </c>
      <c r="C45" s="58" t="s">
        <v>39</v>
      </c>
      <c r="D45" s="58" t="s">
        <v>224</v>
      </c>
      <c r="E45" s="57">
        <f t="shared" si="0"/>
        <v>428325</v>
      </c>
    </row>
    <row r="46" spans="1:5" x14ac:dyDescent="0.25">
      <c r="A46" s="2" t="s">
        <v>341</v>
      </c>
      <c r="B46" s="6" t="str">
        <f t="shared" si="1"/>
        <v>Bal_AkPa_AkMB</v>
      </c>
      <c r="C46" s="55" t="s">
        <v>40</v>
      </c>
      <c r="D46" s="55" t="s">
        <v>228</v>
      </c>
      <c r="E46" s="57">
        <f t="shared" si="0"/>
        <v>0</v>
      </c>
    </row>
    <row r="47" spans="1:5" x14ac:dyDescent="0.25">
      <c r="A47" s="2" t="s">
        <v>342</v>
      </c>
      <c r="B47" s="6" t="str">
        <f t="shared" si="1"/>
        <v>Bal_AkPa_ASa</v>
      </c>
      <c r="C47" s="55" t="s">
        <v>41</v>
      </c>
      <c r="D47" s="55" t="s">
        <v>124</v>
      </c>
      <c r="E47" s="57">
        <f t="shared" si="0"/>
        <v>0</v>
      </c>
    </row>
    <row r="48" spans="1:5" x14ac:dyDescent="0.25">
      <c r="A48" s="2" t="s">
        <v>343</v>
      </c>
      <c r="B48" s="6" t="str">
        <f t="shared" si="1"/>
        <v>Bal_AkPa_USa</v>
      </c>
      <c r="C48" s="55" t="s">
        <v>42</v>
      </c>
      <c r="D48" s="55" t="s">
        <v>126</v>
      </c>
      <c r="E48" s="57">
        <f t="shared" si="0"/>
        <v>0</v>
      </c>
    </row>
    <row r="49" spans="1:5" x14ac:dyDescent="0.25">
      <c r="A49" s="2" t="s">
        <v>344</v>
      </c>
      <c r="B49" s="6" t="str">
        <f t="shared" si="1"/>
        <v>Bal_AkPa_LBe</v>
      </c>
      <c r="C49" s="55" t="s">
        <v>43</v>
      </c>
      <c r="D49" s="55" t="s">
        <v>125</v>
      </c>
      <c r="E49" s="57">
        <f t="shared" si="0"/>
        <v>448097</v>
      </c>
    </row>
    <row r="50" spans="1:5" x14ac:dyDescent="0.25">
      <c r="A50" s="2" t="s">
        <v>388</v>
      </c>
      <c r="B50" s="6" t="str">
        <f t="shared" si="1"/>
        <v>Bal_AkPa_AkX</v>
      </c>
      <c r="C50" s="55" t="s">
        <v>44</v>
      </c>
      <c r="D50" s="55" t="s">
        <v>113</v>
      </c>
      <c r="E50" s="57">
        <f t="shared" si="0"/>
        <v>0</v>
      </c>
    </row>
    <row r="51" spans="1:5" x14ac:dyDescent="0.25">
      <c r="A51" s="2" t="s">
        <v>389</v>
      </c>
      <c r="B51" s="6" t="str">
        <f t="shared" si="1"/>
        <v>Bal_AkPa_AkXTot</v>
      </c>
      <c r="C51" s="58" t="s">
        <v>45</v>
      </c>
      <c r="D51" s="58" t="s">
        <v>225</v>
      </c>
      <c r="E51" s="57">
        <f t="shared" si="0"/>
        <v>448097</v>
      </c>
    </row>
    <row r="52" spans="1:5" x14ac:dyDescent="0.25">
      <c r="A52" s="2" t="s">
        <v>393</v>
      </c>
      <c r="B52" s="6" t="str">
        <f t="shared" si="1"/>
        <v>Bal_AkPa_TrL</v>
      </c>
      <c r="C52" s="55" t="s">
        <v>66</v>
      </c>
      <c r="D52" s="55" t="s">
        <v>127</v>
      </c>
      <c r="E52" s="57">
        <f t="shared" si="0"/>
        <v>0</v>
      </c>
    </row>
    <row r="53" spans="1:5" x14ac:dyDescent="0.25">
      <c r="A53" s="2" t="s">
        <v>391</v>
      </c>
      <c r="B53" s="6" t="str">
        <f t="shared" si="1"/>
        <v>Bal_AkPa_XPap</v>
      </c>
      <c r="C53" s="55" t="s">
        <v>67</v>
      </c>
      <c r="D53" s="55" t="s">
        <v>128</v>
      </c>
      <c r="E53" s="57">
        <f t="shared" si="0"/>
        <v>194445</v>
      </c>
    </row>
    <row r="54" spans="1:5" x14ac:dyDescent="0.25">
      <c r="A54" s="2" t="s">
        <v>392</v>
      </c>
      <c r="B54" s="6" t="str">
        <f t="shared" si="1"/>
        <v>Bal_AkPa_PapTot</v>
      </c>
      <c r="C54" s="58" t="s">
        <v>68</v>
      </c>
      <c r="D54" s="58" t="s">
        <v>226</v>
      </c>
      <c r="E54" s="57">
        <f t="shared" si="0"/>
        <v>194445</v>
      </c>
    </row>
    <row r="55" spans="1:5" x14ac:dyDescent="0.25">
      <c r="A55" s="2" t="s">
        <v>260</v>
      </c>
      <c r="B55" s="6" t="str">
        <f t="shared" si="1"/>
        <v>Bal_AkPa_AktTot</v>
      </c>
      <c r="C55" s="58" t="s">
        <v>69</v>
      </c>
      <c r="D55" s="58" t="s">
        <v>227</v>
      </c>
      <c r="E55" s="57">
        <f t="shared" si="0"/>
        <v>153534747</v>
      </c>
    </row>
    <row r="56" spans="1:5" x14ac:dyDescent="0.25">
      <c r="A56" s="1"/>
      <c r="C56" s="55"/>
      <c r="D56" s="55"/>
      <c r="E56" s="56"/>
    </row>
    <row r="57" spans="1:5" ht="15" customHeight="1" x14ac:dyDescent="0.25">
      <c r="A57" s="1"/>
      <c r="C57" s="55"/>
      <c r="D57" s="58" t="s">
        <v>129</v>
      </c>
      <c r="E57" s="56"/>
    </row>
    <row r="58" spans="1:5" x14ac:dyDescent="0.25">
      <c r="A58" s="2" t="s">
        <v>261</v>
      </c>
      <c r="B58" s="6" t="str">
        <f t="shared" ref="B58:B110" si="2">"Bal_"&amp;$B$10&amp;"_"&amp;$A58</f>
        <v>Bal_AkPa_AGk</v>
      </c>
      <c r="C58" s="55" t="s">
        <v>70</v>
      </c>
      <c r="D58" s="55" t="s">
        <v>160</v>
      </c>
      <c r="E58" s="57">
        <f t="shared" ref="E58:E89" si="3">INDEX(TpkData,MATCH($D$3,TpkNavn,0),MATCH($B58,TpkVar,0))</f>
        <v>0</v>
      </c>
    </row>
    <row r="59" spans="1:5" x14ac:dyDescent="0.25">
      <c r="A59" s="2" t="s">
        <v>262</v>
      </c>
      <c r="B59" s="6" t="str">
        <f t="shared" si="2"/>
        <v>Bal_AkPa_OEm</v>
      </c>
      <c r="C59" s="55" t="s">
        <v>71</v>
      </c>
      <c r="D59" s="55" t="s">
        <v>161</v>
      </c>
      <c r="E59" s="57">
        <f t="shared" si="3"/>
        <v>0</v>
      </c>
    </row>
    <row r="60" spans="1:5" x14ac:dyDescent="0.25">
      <c r="A60" s="2" t="s">
        <v>400</v>
      </c>
      <c r="B60" s="6" t="str">
        <f t="shared" si="2"/>
        <v>Bal_AkPa_OhL</v>
      </c>
      <c r="C60" s="55" t="s">
        <v>72</v>
      </c>
      <c r="D60" s="55" t="s">
        <v>162</v>
      </c>
      <c r="E60" s="57">
        <f t="shared" si="3"/>
        <v>0</v>
      </c>
    </row>
    <row r="61" spans="1:5" x14ac:dyDescent="0.25">
      <c r="A61" s="2" t="s">
        <v>263</v>
      </c>
      <c r="B61" s="6" t="str">
        <f t="shared" si="2"/>
        <v>Bal_AkPa_AVUE</v>
      </c>
      <c r="C61" s="55" t="s">
        <v>73</v>
      </c>
      <c r="D61" s="55" t="s">
        <v>163</v>
      </c>
      <c r="E61" s="57">
        <f t="shared" si="3"/>
        <v>0</v>
      </c>
    </row>
    <row r="62" spans="1:5" x14ac:dyDescent="0.25">
      <c r="A62" s="2" t="s">
        <v>264</v>
      </c>
      <c r="B62" s="6" t="str">
        <f t="shared" si="2"/>
        <v>Bal_AkPa_AVSB</v>
      </c>
      <c r="C62" s="55" t="s">
        <v>74</v>
      </c>
      <c r="D62" s="55" t="s">
        <v>164</v>
      </c>
      <c r="E62" s="57">
        <f t="shared" si="3"/>
        <v>0</v>
      </c>
    </row>
    <row r="63" spans="1:5" x14ac:dyDescent="0.25">
      <c r="A63" s="2" t="s">
        <v>345</v>
      </c>
      <c r="B63" s="6" t="str">
        <f t="shared" si="2"/>
        <v>Bal_AkPa_XVr</v>
      </c>
      <c r="C63" s="55" t="s">
        <v>75</v>
      </c>
      <c r="D63" s="55" t="s">
        <v>165</v>
      </c>
      <c r="E63" s="57">
        <f t="shared" si="3"/>
        <v>0</v>
      </c>
    </row>
    <row r="64" spans="1:5" x14ac:dyDescent="0.25">
      <c r="A64" s="2" t="s">
        <v>265</v>
      </c>
      <c r="B64" s="6" t="str">
        <f t="shared" si="2"/>
        <v>Bal_AkPa_AVTot</v>
      </c>
      <c r="C64" s="58" t="s">
        <v>76</v>
      </c>
      <c r="D64" s="58" t="s">
        <v>236</v>
      </c>
      <c r="E64" s="57">
        <f t="shared" si="3"/>
        <v>0</v>
      </c>
    </row>
    <row r="65" spans="1:5" x14ac:dyDescent="0.25">
      <c r="A65" s="2" t="s">
        <v>266</v>
      </c>
      <c r="B65" s="6" t="str">
        <f t="shared" si="2"/>
        <v>Bal_AkPa_Sif</v>
      </c>
      <c r="C65" s="55" t="s">
        <v>77</v>
      </c>
      <c r="D65" s="55" t="s">
        <v>166</v>
      </c>
      <c r="E65" s="57">
        <f t="shared" si="3"/>
        <v>0</v>
      </c>
    </row>
    <row r="66" spans="1:5" x14ac:dyDescent="0.25">
      <c r="A66" s="2" t="s">
        <v>267</v>
      </c>
      <c r="B66" s="6" t="str">
        <f t="shared" si="2"/>
        <v>Bal_AkPa_VeH</v>
      </c>
      <c r="C66" s="55" t="s">
        <v>78</v>
      </c>
      <c r="D66" s="55" t="s">
        <v>167</v>
      </c>
      <c r="E66" s="57">
        <f t="shared" si="3"/>
        <v>0</v>
      </c>
    </row>
    <row r="67" spans="1:5" x14ac:dyDescent="0.25">
      <c r="A67" s="2" t="s">
        <v>268</v>
      </c>
      <c r="B67" s="6" t="str">
        <f t="shared" si="2"/>
        <v>Bal_AkPa_XH</v>
      </c>
      <c r="C67" s="55" t="s">
        <v>79</v>
      </c>
      <c r="D67" s="55" t="s">
        <v>168</v>
      </c>
      <c r="E67" s="57">
        <f t="shared" si="3"/>
        <v>0</v>
      </c>
    </row>
    <row r="68" spans="1:5" x14ac:dyDescent="0.25">
      <c r="A68" s="2" t="s">
        <v>269</v>
      </c>
      <c r="B68" s="6" t="str">
        <f t="shared" si="2"/>
        <v>Bal_AkPa_ResTot</v>
      </c>
      <c r="C68" s="58" t="s">
        <v>80</v>
      </c>
      <c r="D68" s="58" t="s">
        <v>237</v>
      </c>
      <c r="E68" s="57">
        <f t="shared" si="3"/>
        <v>0</v>
      </c>
    </row>
    <row r="69" spans="1:5" x14ac:dyDescent="0.25">
      <c r="A69" s="2" t="s">
        <v>270</v>
      </c>
      <c r="B69" s="6" t="str">
        <f t="shared" si="2"/>
        <v>Bal_AkPa_OvUn</v>
      </c>
      <c r="C69" s="55" t="s">
        <v>81</v>
      </c>
      <c r="D69" s="55" t="s">
        <v>169</v>
      </c>
      <c r="E69" s="57">
        <f t="shared" si="3"/>
        <v>23595286</v>
      </c>
    </row>
    <row r="70" spans="1:5" x14ac:dyDescent="0.25">
      <c r="A70" s="2" t="s">
        <v>346</v>
      </c>
      <c r="B70" s="6" t="str">
        <f t="shared" si="2"/>
        <v>Bal_AkPa_FUb</v>
      </c>
      <c r="C70" s="55" t="s">
        <v>82</v>
      </c>
      <c r="D70" s="55" t="s">
        <v>230</v>
      </c>
      <c r="E70" s="57">
        <f t="shared" si="3"/>
        <v>0</v>
      </c>
    </row>
    <row r="71" spans="1:5" x14ac:dyDescent="0.25">
      <c r="A71" s="2" t="s">
        <v>347</v>
      </c>
      <c r="B71" s="6" t="str">
        <f t="shared" si="2"/>
        <v>Bal_AkPa_Mi</v>
      </c>
      <c r="C71" s="55" t="s">
        <v>83</v>
      </c>
      <c r="D71" s="55" t="s">
        <v>229</v>
      </c>
      <c r="E71" s="57">
        <f t="shared" si="3"/>
        <v>0</v>
      </c>
    </row>
    <row r="72" spans="1:5" x14ac:dyDescent="0.25">
      <c r="A72" s="2" t="s">
        <v>348</v>
      </c>
      <c r="B72" s="6" t="str">
        <f t="shared" si="2"/>
        <v>Bal_AkPa_EkTot</v>
      </c>
      <c r="C72" s="58" t="s">
        <v>84</v>
      </c>
      <c r="D72" s="58" t="s">
        <v>238</v>
      </c>
      <c r="E72" s="57">
        <f t="shared" si="3"/>
        <v>23595286</v>
      </c>
    </row>
    <row r="73" spans="1:5" x14ac:dyDescent="0.25">
      <c r="A73" s="2" t="s">
        <v>291</v>
      </c>
      <c r="B73" s="6" t="str">
        <f t="shared" si="2"/>
        <v>Bal_AkPa_OKap</v>
      </c>
      <c r="C73" s="55" t="s">
        <v>130</v>
      </c>
      <c r="D73" s="55" t="s">
        <v>206</v>
      </c>
      <c r="E73" s="57">
        <f t="shared" si="3"/>
        <v>6888844</v>
      </c>
    </row>
    <row r="74" spans="1:5" x14ac:dyDescent="0.25">
      <c r="A74" s="2" t="s">
        <v>349</v>
      </c>
      <c r="B74" s="6" t="str">
        <f t="shared" si="2"/>
        <v>Bal_AkPa_AnLk</v>
      </c>
      <c r="C74" s="55" t="s">
        <v>131</v>
      </c>
      <c r="D74" s="55" t="s">
        <v>207</v>
      </c>
      <c r="E74" s="57">
        <f t="shared" si="3"/>
        <v>0</v>
      </c>
    </row>
    <row r="75" spans="1:5" x14ac:dyDescent="0.25">
      <c r="A75" s="2" t="s">
        <v>350</v>
      </c>
      <c r="B75" s="6" t="str">
        <f t="shared" si="2"/>
        <v>Bal_AkPa_ALTot</v>
      </c>
      <c r="C75" s="58" t="s">
        <v>132</v>
      </c>
      <c r="D75" s="58" t="s">
        <v>239</v>
      </c>
      <c r="E75" s="57">
        <f t="shared" si="3"/>
        <v>6888844</v>
      </c>
    </row>
    <row r="76" spans="1:5" x14ac:dyDescent="0.25">
      <c r="A76" s="2" t="s">
        <v>351</v>
      </c>
      <c r="B76" s="6" t="str">
        <f t="shared" si="2"/>
        <v>Bal_AkPa_Phs</v>
      </c>
      <c r="C76" s="55" t="s">
        <v>133</v>
      </c>
      <c r="D76" s="55" t="s">
        <v>232</v>
      </c>
      <c r="E76" s="57">
        <f t="shared" si="3"/>
        <v>0</v>
      </c>
    </row>
    <row r="77" spans="1:5" x14ac:dyDescent="0.25">
      <c r="A77" s="2" t="s">
        <v>352</v>
      </c>
      <c r="B77" s="6" t="str">
        <f t="shared" si="2"/>
        <v>Bal_AkPa_FmS</v>
      </c>
      <c r="C77" s="55" t="s">
        <v>134</v>
      </c>
      <c r="D77" s="55" t="s">
        <v>233</v>
      </c>
      <c r="E77" s="57">
        <f t="shared" si="3"/>
        <v>0</v>
      </c>
    </row>
    <row r="78" spans="1:5" x14ac:dyDescent="0.25">
      <c r="A78" s="2" t="s">
        <v>353</v>
      </c>
      <c r="B78" s="6" t="str">
        <f t="shared" si="2"/>
        <v>Bal_AkPa_GY</v>
      </c>
      <c r="C78" s="55" t="s">
        <v>135</v>
      </c>
      <c r="D78" s="55" t="s">
        <v>170</v>
      </c>
      <c r="E78" s="57">
        <f t="shared" si="3"/>
        <v>44488935</v>
      </c>
    </row>
    <row r="79" spans="1:5" x14ac:dyDescent="0.25">
      <c r="A79" s="2" t="s">
        <v>401</v>
      </c>
      <c r="B79" s="6" t="str">
        <f t="shared" si="2"/>
        <v>Bal_AkPa_inBp</v>
      </c>
      <c r="C79" s="55" t="s">
        <v>136</v>
      </c>
      <c r="D79" s="55" t="s">
        <v>208</v>
      </c>
      <c r="E79" s="57">
        <f t="shared" si="3"/>
        <v>51207995</v>
      </c>
    </row>
    <row r="80" spans="1:5" x14ac:dyDescent="0.25">
      <c r="A80" s="2" t="s">
        <v>354</v>
      </c>
      <c r="B80" s="6" t="str">
        <f t="shared" si="2"/>
        <v>Bal_AkPa_KoBp</v>
      </c>
      <c r="C80" s="55" t="s">
        <v>137</v>
      </c>
      <c r="D80" s="55" t="s">
        <v>209</v>
      </c>
      <c r="E80" s="57">
        <f t="shared" si="3"/>
        <v>17019121</v>
      </c>
    </row>
    <row r="81" spans="1:5" x14ac:dyDescent="0.25">
      <c r="A81" s="2" t="s">
        <v>355</v>
      </c>
      <c r="B81" s="6" t="str">
        <f t="shared" si="2"/>
        <v>Bal_AkPa_RmGp</v>
      </c>
      <c r="C81" s="55" t="s">
        <v>138</v>
      </c>
      <c r="D81" s="55" t="s">
        <v>210</v>
      </c>
      <c r="E81" s="57">
        <f t="shared" si="3"/>
        <v>0</v>
      </c>
    </row>
    <row r="82" spans="1:5" x14ac:dyDescent="0.25">
      <c r="A82" s="2" t="s">
        <v>356</v>
      </c>
      <c r="B82" s="6" t="str">
        <f t="shared" si="2"/>
        <v>Bal_AkPa_HGTot</v>
      </c>
      <c r="C82" s="58" t="s">
        <v>139</v>
      </c>
      <c r="D82" s="58" t="s">
        <v>240</v>
      </c>
      <c r="E82" s="57">
        <f t="shared" si="3"/>
        <v>112716051</v>
      </c>
    </row>
    <row r="83" spans="1:5" x14ac:dyDescent="0.25">
      <c r="A83" s="2" t="s">
        <v>357</v>
      </c>
      <c r="B83" s="6" t="str">
        <f t="shared" si="2"/>
        <v>Bal_AkPa_HMrp</v>
      </c>
      <c r="C83" s="55" t="s">
        <v>140</v>
      </c>
      <c r="D83" s="55" t="s">
        <v>211</v>
      </c>
      <c r="E83" s="57">
        <f t="shared" si="3"/>
        <v>7983358</v>
      </c>
    </row>
    <row r="84" spans="1:5" x14ac:dyDescent="0.25">
      <c r="A84" s="2" t="s">
        <v>358</v>
      </c>
      <c r="B84" s="6" t="str">
        <f t="shared" si="2"/>
        <v>Bal_AkPa_RMrp</v>
      </c>
      <c r="C84" s="55" t="s">
        <v>141</v>
      </c>
      <c r="D84" s="55" t="s">
        <v>212</v>
      </c>
      <c r="E84" s="57">
        <f t="shared" si="3"/>
        <v>0</v>
      </c>
    </row>
    <row r="85" spans="1:5" x14ac:dyDescent="0.25">
      <c r="A85" s="2" t="s">
        <v>359</v>
      </c>
      <c r="B85" s="6" t="str">
        <f t="shared" si="2"/>
        <v>Bal_AkPa_MrpTot</v>
      </c>
      <c r="C85" s="58" t="s">
        <v>142</v>
      </c>
      <c r="D85" s="58" t="s">
        <v>241</v>
      </c>
      <c r="E85" s="57">
        <f t="shared" si="3"/>
        <v>7983358</v>
      </c>
    </row>
    <row r="86" spans="1:5" x14ac:dyDescent="0.25">
      <c r="A86" s="2" t="s">
        <v>289</v>
      </c>
      <c r="B86" s="6" t="str">
        <f t="shared" si="2"/>
        <v>Bal_AkPa_LPTot</v>
      </c>
      <c r="C86" s="58" t="s">
        <v>143</v>
      </c>
      <c r="D86" s="58" t="s">
        <v>242</v>
      </c>
      <c r="E86" s="57">
        <f t="shared" si="3"/>
        <v>120699408</v>
      </c>
    </row>
    <row r="87" spans="1:5" x14ac:dyDescent="0.25">
      <c r="A87" s="2" t="s">
        <v>360</v>
      </c>
      <c r="B87" s="6" t="str">
        <f t="shared" si="2"/>
        <v>Bal_AkPa_FmLi</v>
      </c>
      <c r="C87" s="55" t="s">
        <v>144</v>
      </c>
      <c r="D87" s="55" t="s">
        <v>213</v>
      </c>
      <c r="E87" s="57">
        <f t="shared" si="3"/>
        <v>0</v>
      </c>
    </row>
    <row r="88" spans="1:5" x14ac:dyDescent="0.25">
      <c r="A88" s="2" t="s">
        <v>361</v>
      </c>
      <c r="B88" s="6" t="str">
        <f t="shared" si="2"/>
        <v>Bal_AkPa_EhS</v>
      </c>
      <c r="C88" s="55" t="s">
        <v>145</v>
      </c>
      <c r="D88" s="55" t="s">
        <v>214</v>
      </c>
      <c r="E88" s="57">
        <f t="shared" si="3"/>
        <v>0</v>
      </c>
    </row>
    <row r="89" spans="1:5" x14ac:dyDescent="0.25">
      <c r="A89" s="2" t="s">
        <v>362</v>
      </c>
      <c r="B89" s="6" t="str">
        <f t="shared" si="2"/>
        <v>Bal_AkPa_RmS</v>
      </c>
      <c r="C89" s="55" t="s">
        <v>146</v>
      </c>
      <c r="D89" s="55" t="s">
        <v>215</v>
      </c>
      <c r="E89" s="57">
        <f t="shared" si="3"/>
        <v>0</v>
      </c>
    </row>
    <row r="90" spans="1:5" x14ac:dyDescent="0.25">
      <c r="A90" s="2" t="s">
        <v>271</v>
      </c>
      <c r="B90" s="6" t="str">
        <f t="shared" si="2"/>
        <v>Bal_AkPa_HBP</v>
      </c>
      <c r="C90" s="55" t="s">
        <v>147</v>
      </c>
      <c r="D90" s="55" t="s">
        <v>171</v>
      </c>
      <c r="E90" s="57">
        <f t="shared" ref="E90:E110" si="4">INDEX(TpkData,MATCH($D$3,TpkNavn,0),MATCH($B90,TpkVar,0))</f>
        <v>0</v>
      </c>
    </row>
    <row r="91" spans="1:5" x14ac:dyDescent="0.25">
      <c r="A91" s="2" t="s">
        <v>363</v>
      </c>
      <c r="B91" s="6" t="str">
        <f t="shared" si="2"/>
        <v>Bal_AkPa_HFiTot</v>
      </c>
      <c r="C91" s="58" t="s">
        <v>148</v>
      </c>
      <c r="D91" s="58" t="s">
        <v>397</v>
      </c>
      <c r="E91" s="57">
        <f t="shared" si="4"/>
        <v>120699408</v>
      </c>
    </row>
    <row r="92" spans="1:5" x14ac:dyDescent="0.25">
      <c r="A92" s="2" t="s">
        <v>364</v>
      </c>
      <c r="B92" s="6" t="str">
        <f t="shared" si="2"/>
        <v>Bal_AkPa_PLF</v>
      </c>
      <c r="C92" s="55" t="s">
        <v>149</v>
      </c>
      <c r="D92" s="55" t="s">
        <v>172</v>
      </c>
      <c r="E92" s="57">
        <f t="shared" si="4"/>
        <v>0</v>
      </c>
    </row>
    <row r="93" spans="1:5" x14ac:dyDescent="0.25">
      <c r="A93" s="2" t="s">
        <v>365</v>
      </c>
      <c r="B93" s="6" t="str">
        <f t="shared" si="2"/>
        <v>Bal_AkPa_USf</v>
      </c>
      <c r="C93" s="55" t="s">
        <v>150</v>
      </c>
      <c r="D93" s="55" t="s">
        <v>173</v>
      </c>
      <c r="E93" s="57">
        <f t="shared" si="4"/>
        <v>0</v>
      </c>
    </row>
    <row r="94" spans="1:5" x14ac:dyDescent="0.25">
      <c r="A94" s="2" t="s">
        <v>366</v>
      </c>
      <c r="B94" s="6" t="str">
        <f t="shared" si="2"/>
        <v>Bal_AkPa_XHen</v>
      </c>
      <c r="C94" s="55" t="s">
        <v>151</v>
      </c>
      <c r="D94" s="55" t="s">
        <v>174</v>
      </c>
      <c r="E94" s="57">
        <f t="shared" si="4"/>
        <v>0</v>
      </c>
    </row>
    <row r="95" spans="1:5" x14ac:dyDescent="0.25">
      <c r="A95" s="2" t="s">
        <v>367</v>
      </c>
      <c r="B95" s="6" t="str">
        <f t="shared" si="2"/>
        <v>Bal_AkPa_HFTot</v>
      </c>
      <c r="C95" s="58" t="s">
        <v>152</v>
      </c>
      <c r="D95" s="58" t="s">
        <v>394</v>
      </c>
      <c r="E95" s="57">
        <f t="shared" si="4"/>
        <v>0</v>
      </c>
    </row>
    <row r="96" spans="1:5" x14ac:dyDescent="0.25">
      <c r="A96" s="2" t="s">
        <v>380</v>
      </c>
      <c r="B96" s="6" t="str">
        <f t="shared" si="2"/>
        <v>Bal_AkPa_Gfdep</v>
      </c>
      <c r="C96" s="55" t="s">
        <v>153</v>
      </c>
      <c r="D96" s="55" t="s">
        <v>114</v>
      </c>
      <c r="E96" s="57">
        <f t="shared" si="4"/>
        <v>0</v>
      </c>
    </row>
    <row r="97" spans="1:5" x14ac:dyDescent="0.25">
      <c r="A97" s="2" t="s">
        <v>272</v>
      </c>
      <c r="B97" s="6" t="str">
        <f t="shared" si="2"/>
        <v>Bal_AkPa_GDF</v>
      </c>
      <c r="C97" s="55" t="s">
        <v>154</v>
      </c>
      <c r="D97" s="55" t="s">
        <v>175</v>
      </c>
      <c r="E97" s="57">
        <f t="shared" si="4"/>
        <v>5</v>
      </c>
    </row>
    <row r="98" spans="1:5" x14ac:dyDescent="0.25">
      <c r="A98" s="2" t="s">
        <v>273</v>
      </c>
      <c r="B98" s="6" t="str">
        <f t="shared" si="2"/>
        <v>Bal_AkPa_GGf</v>
      </c>
      <c r="C98" s="55" t="s">
        <v>155</v>
      </c>
      <c r="D98" s="55" t="s">
        <v>176</v>
      </c>
      <c r="E98" s="57">
        <f t="shared" si="4"/>
        <v>0</v>
      </c>
    </row>
    <row r="99" spans="1:5" x14ac:dyDescent="0.25">
      <c r="A99" s="2" t="s">
        <v>402</v>
      </c>
      <c r="B99" s="6" t="str">
        <f t="shared" si="2"/>
        <v>Bal_AkPa_OgL</v>
      </c>
      <c r="C99" s="55" t="s">
        <v>156</v>
      </c>
      <c r="D99" s="55" t="s">
        <v>177</v>
      </c>
      <c r="E99" s="57">
        <f t="shared" si="4"/>
        <v>0</v>
      </c>
    </row>
    <row r="100" spans="1:5" x14ac:dyDescent="0.25">
      <c r="A100" s="2" t="s">
        <v>274</v>
      </c>
      <c r="B100" s="6" t="str">
        <f t="shared" si="2"/>
        <v>Bal_AkPa_KonG</v>
      </c>
      <c r="C100" s="55" t="s">
        <v>157</v>
      </c>
      <c r="D100" s="55" t="s">
        <v>178</v>
      </c>
      <c r="E100" s="57">
        <f t="shared" si="4"/>
        <v>0</v>
      </c>
    </row>
    <row r="101" spans="1:5" x14ac:dyDescent="0.25">
      <c r="A101" s="2" t="s">
        <v>368</v>
      </c>
      <c r="B101" s="6" t="str">
        <f t="shared" si="2"/>
        <v>Bal_AkPa_UdG</v>
      </c>
      <c r="C101" s="55" t="s">
        <v>158</v>
      </c>
      <c r="D101" s="55" t="s">
        <v>186</v>
      </c>
      <c r="E101" s="57">
        <f t="shared" si="4"/>
        <v>0</v>
      </c>
    </row>
    <row r="102" spans="1:5" x14ac:dyDescent="0.25">
      <c r="A102" s="2" t="s">
        <v>275</v>
      </c>
      <c r="B102" s="6" t="str">
        <f t="shared" si="2"/>
        <v>Bal_AkPa_GKre</v>
      </c>
      <c r="C102" s="55" t="s">
        <v>159</v>
      </c>
      <c r="D102" s="55" t="s">
        <v>179</v>
      </c>
      <c r="E102" s="57">
        <f t="shared" si="4"/>
        <v>-1</v>
      </c>
    </row>
    <row r="103" spans="1:5" x14ac:dyDescent="0.25">
      <c r="A103" s="2" t="s">
        <v>369</v>
      </c>
      <c r="B103" s="6" t="str">
        <f t="shared" si="2"/>
        <v>Bal_AkPa_GTv</v>
      </c>
      <c r="C103" s="55" t="s">
        <v>216</v>
      </c>
      <c r="D103" s="55" t="s">
        <v>180</v>
      </c>
      <c r="E103" s="57">
        <f t="shared" si="4"/>
        <v>0</v>
      </c>
    </row>
    <row r="104" spans="1:5" x14ac:dyDescent="0.25">
      <c r="A104" s="2" t="s">
        <v>370</v>
      </c>
      <c r="B104" s="6" t="str">
        <f t="shared" si="2"/>
        <v>Bal_AkPa_GAv</v>
      </c>
      <c r="C104" s="55" t="s">
        <v>217</v>
      </c>
      <c r="D104" s="55" t="s">
        <v>181</v>
      </c>
      <c r="E104" s="57">
        <f t="shared" si="4"/>
        <v>0</v>
      </c>
    </row>
    <row r="105" spans="1:5" x14ac:dyDescent="0.25">
      <c r="A105" s="2" t="s">
        <v>371</v>
      </c>
      <c r="B105" s="6" t="str">
        <f t="shared" si="2"/>
        <v>Bal_AkPa_AkSf</v>
      </c>
      <c r="C105" s="55" t="s">
        <v>218</v>
      </c>
      <c r="D105" s="55" t="s">
        <v>182</v>
      </c>
      <c r="E105" s="57">
        <f t="shared" si="4"/>
        <v>2163187</v>
      </c>
    </row>
    <row r="106" spans="1:5" x14ac:dyDescent="0.25">
      <c r="A106" s="2" t="s">
        <v>276</v>
      </c>
      <c r="B106" s="6" t="str">
        <f t="shared" si="2"/>
        <v>Bal_AkPa_MOF</v>
      </c>
      <c r="C106" s="55" t="s">
        <v>219</v>
      </c>
      <c r="D106" s="55" t="s">
        <v>183</v>
      </c>
      <c r="E106" s="57">
        <f t="shared" si="4"/>
        <v>0</v>
      </c>
    </row>
    <row r="107" spans="1:5" x14ac:dyDescent="0.25">
      <c r="A107" s="2" t="s">
        <v>372</v>
      </c>
      <c r="B107" s="6" t="str">
        <f t="shared" si="2"/>
        <v>Bal_AkPa_XG</v>
      </c>
      <c r="C107" s="55" t="s">
        <v>220</v>
      </c>
      <c r="D107" s="55" t="s">
        <v>184</v>
      </c>
      <c r="E107" s="57">
        <f t="shared" si="4"/>
        <v>160016</v>
      </c>
    </row>
    <row r="108" spans="1:5" x14ac:dyDescent="0.25">
      <c r="A108" s="2" t="s">
        <v>277</v>
      </c>
      <c r="B108" s="6" t="str">
        <f t="shared" si="2"/>
        <v>Bal_AkPa_GTot</v>
      </c>
      <c r="C108" s="58" t="s">
        <v>231</v>
      </c>
      <c r="D108" s="58" t="s">
        <v>395</v>
      </c>
      <c r="E108" s="57">
        <f t="shared" si="4"/>
        <v>2323207</v>
      </c>
    </row>
    <row r="109" spans="1:5" x14ac:dyDescent="0.25">
      <c r="A109" s="2" t="s">
        <v>373</v>
      </c>
      <c r="B109" s="6" t="str">
        <f t="shared" si="2"/>
        <v>Bal_AkPa_Pap</v>
      </c>
      <c r="C109" s="55" t="s">
        <v>234</v>
      </c>
      <c r="D109" s="55" t="s">
        <v>185</v>
      </c>
      <c r="E109" s="57">
        <f t="shared" si="4"/>
        <v>28002</v>
      </c>
    </row>
    <row r="110" spans="1:5" x14ac:dyDescent="0.25">
      <c r="A110" s="2" t="s">
        <v>374</v>
      </c>
      <c r="B110" s="6" t="str">
        <f t="shared" si="2"/>
        <v>Bal_AkPa_PasTot</v>
      </c>
      <c r="C110" s="58" t="s">
        <v>235</v>
      </c>
      <c r="D110" s="58" t="s">
        <v>396</v>
      </c>
      <c r="E110" s="57">
        <f t="shared" si="4"/>
        <v>153534747</v>
      </c>
    </row>
    <row r="111" spans="1:5" x14ac:dyDescent="0.25"/>
  </sheetData>
  <sheetProtection password="BF77" sheet="1" objects="1" scenarios="1"/>
  <mergeCells count="6">
    <mergeCell ref="C8:E8"/>
    <mergeCell ref="C1:D1"/>
    <mergeCell ref="C3:C4"/>
    <mergeCell ref="D3:E4"/>
    <mergeCell ref="D5:E5"/>
    <mergeCell ref="C7:E7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5" fitToWidth="0" fitToHeight="0" orientation="portrait" r:id="rId1"/>
  <headerFooter>
    <oddHeader>&amp;C&amp;G</oddHeader>
  </headerFooter>
  <rowBreaks count="1" manualBreakCount="1">
    <brk id="55" max="16383" man="1"/>
  </rowBreaks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'TPK data'!$C$2:$C$13</xm:f>
          </x14:formula1>
          <xm:sqref>D3:E4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29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3.85546875" style="6" hidden="1" customWidth="1"/>
    <col min="2" max="2" width="17.5703125" style="6" hidden="1" customWidth="1"/>
    <col min="3" max="3" width="13.5703125" style="6" customWidth="1"/>
    <col min="4" max="4" width="84.42578125" style="11" customWidth="1"/>
    <col min="5" max="5" width="19.42578125" style="6" customWidth="1"/>
    <col min="6" max="6" width="6.42578125" style="6" customWidth="1"/>
    <col min="7" max="7" width="13.42578125" style="6" hidden="1" customWidth="1"/>
    <col min="8" max="16384" width="9.140625" style="6" hidden="1"/>
  </cols>
  <sheetData>
    <row r="1" spans="1:5" x14ac:dyDescent="0.25">
      <c r="C1" s="83" t="s">
        <v>908</v>
      </c>
      <c r="D1" s="83"/>
      <c r="E1" s="54"/>
    </row>
    <row r="2" spans="1:5" x14ac:dyDescent="0.25">
      <c r="C2" s="54"/>
      <c r="D2" s="61"/>
      <c r="E2" s="54"/>
    </row>
    <row r="3" spans="1:5" x14ac:dyDescent="0.25">
      <c r="C3" s="102" t="s">
        <v>1303</v>
      </c>
      <c r="D3" s="103" t="s">
        <v>1456</v>
      </c>
      <c r="E3" s="103"/>
    </row>
    <row r="4" spans="1:5" x14ac:dyDescent="0.25">
      <c r="C4" s="102"/>
      <c r="D4" s="103"/>
      <c r="E4" s="103"/>
    </row>
    <row r="5" spans="1:5" x14ac:dyDescent="0.25">
      <c r="C5" s="71" t="s">
        <v>1304</v>
      </c>
      <c r="D5" s="104">
        <f>INDEX(TpkData,MATCH($D$3,TpkNavn,0),MATCH("regnr",TpkVar,0))</f>
        <v>70814</v>
      </c>
      <c r="E5" s="104"/>
    </row>
    <row r="6" spans="1:5" x14ac:dyDescent="0.25">
      <c r="C6" s="54"/>
      <c r="D6" s="61"/>
      <c r="E6" s="54"/>
    </row>
    <row r="7" spans="1:5" ht="23.25" x14ac:dyDescent="0.25">
      <c r="C7" s="90" t="s">
        <v>1346</v>
      </c>
      <c r="D7" s="91"/>
      <c r="E7" s="91"/>
    </row>
    <row r="8" spans="1:5" ht="15" customHeight="1" x14ac:dyDescent="0.25">
      <c r="C8" s="82" t="s">
        <v>187</v>
      </c>
      <c r="D8" s="82"/>
      <c r="E8" s="82"/>
    </row>
    <row r="9" spans="1:5" x14ac:dyDescent="0.25">
      <c r="A9" s="8" t="s">
        <v>245</v>
      </c>
      <c r="B9" s="10" t="s">
        <v>1308</v>
      </c>
      <c r="C9" s="55"/>
      <c r="D9" s="59"/>
      <c r="E9" s="56" t="s">
        <v>968</v>
      </c>
    </row>
    <row r="10" spans="1:5" ht="16.5" customHeight="1" x14ac:dyDescent="0.25">
      <c r="A10" s="5" t="s">
        <v>1309</v>
      </c>
      <c r="B10" s="6" t="str">
        <f>"Lph_"&amp;A10&amp;"_"&amp;$B$9</f>
        <v>Lph_LhP_pTot</v>
      </c>
      <c r="C10" s="55" t="s">
        <v>5</v>
      </c>
      <c r="D10" s="63" t="s">
        <v>1307</v>
      </c>
      <c r="E10" s="57">
        <f t="shared" ref="E10:E28" si="0">INDEX(TpkData,MATCH($D$3,TpkNavn,0),MATCH($B10,TpkVar,0))</f>
        <v>109137678</v>
      </c>
    </row>
    <row r="11" spans="1:5" ht="16.5" customHeight="1" x14ac:dyDescent="0.25">
      <c r="A11" s="5" t="s">
        <v>1311</v>
      </c>
      <c r="B11" s="6" t="str">
        <f t="shared" ref="B11:B28" si="1">"Lph_"&amp;A11&amp;"_"&amp;$B$9</f>
        <v>Lph_FmP_pTot</v>
      </c>
      <c r="C11" s="55" t="s">
        <v>6</v>
      </c>
      <c r="D11" s="63" t="s">
        <v>1310</v>
      </c>
      <c r="E11" s="57">
        <f t="shared" si="0"/>
        <v>0</v>
      </c>
    </row>
    <row r="12" spans="1:5" ht="16.5" customHeight="1" x14ac:dyDescent="0.25">
      <c r="A12" s="5" t="s">
        <v>1313</v>
      </c>
      <c r="B12" s="6" t="str">
        <f t="shared" si="1"/>
        <v>Lph_FHTot_pTot</v>
      </c>
      <c r="C12" s="58" t="s">
        <v>7</v>
      </c>
      <c r="D12" s="59" t="s">
        <v>1312</v>
      </c>
      <c r="E12" s="57">
        <f t="shared" si="0"/>
        <v>109137678</v>
      </c>
    </row>
    <row r="13" spans="1:5" ht="16.5" customHeight="1" x14ac:dyDescent="0.25">
      <c r="A13" s="5" t="s">
        <v>1315</v>
      </c>
      <c r="B13" s="6" t="str">
        <f t="shared" si="1"/>
        <v>Lph_KBP_pTot</v>
      </c>
      <c r="C13" s="55" t="s">
        <v>8</v>
      </c>
      <c r="D13" s="63" t="s">
        <v>1314</v>
      </c>
      <c r="E13" s="57">
        <f t="shared" si="0"/>
        <v>-9756132</v>
      </c>
    </row>
    <row r="14" spans="1:5" ht="16.5" customHeight="1" x14ac:dyDescent="0.25">
      <c r="A14" s="5" t="s">
        <v>1317</v>
      </c>
      <c r="B14" s="6" t="str">
        <f t="shared" si="1"/>
        <v>Lph_VrP_pTot</v>
      </c>
      <c r="C14" s="55" t="s">
        <v>9</v>
      </c>
      <c r="D14" s="63" t="s">
        <v>1316</v>
      </c>
      <c r="E14" s="57">
        <f>INDEX('TPK data'!1:13,MATCH($D$3,TpkNavn,0),MATCH($B14,TpkVar,0))</f>
        <v>-4155445</v>
      </c>
    </row>
    <row r="15" spans="1:5" ht="16.5" customHeight="1" x14ac:dyDescent="0.25">
      <c r="A15" s="5" t="s">
        <v>1319</v>
      </c>
      <c r="B15" s="6" t="str">
        <f t="shared" si="1"/>
        <v>Lph_RHP_pTot</v>
      </c>
      <c r="C15" s="58" t="s">
        <v>10</v>
      </c>
      <c r="D15" s="59" t="s">
        <v>1318</v>
      </c>
      <c r="E15" s="57">
        <f t="shared" si="0"/>
        <v>95226101</v>
      </c>
    </row>
    <row r="16" spans="1:5" ht="16.5" customHeight="1" x14ac:dyDescent="0.25">
      <c r="A16" s="5" t="s">
        <v>279</v>
      </c>
      <c r="B16" s="6" t="str">
        <f t="shared" si="1"/>
        <v>Lph_BM_pTot</v>
      </c>
      <c r="C16" s="55" t="s">
        <v>11</v>
      </c>
      <c r="D16" s="63" t="s">
        <v>0</v>
      </c>
      <c r="E16" s="57">
        <f t="shared" si="0"/>
        <v>5293254</v>
      </c>
    </row>
    <row r="17" spans="1:5" ht="16.5" customHeight="1" x14ac:dyDescent="0.25">
      <c r="A17" s="5" t="s">
        <v>1321</v>
      </c>
      <c r="B17" s="6" t="str">
        <f t="shared" si="1"/>
        <v>Lph_TiAk_pTot</v>
      </c>
      <c r="C17" s="55" t="s">
        <v>12</v>
      </c>
      <c r="D17" s="63" t="s">
        <v>1320</v>
      </c>
      <c r="E17" s="57">
        <f t="shared" si="0"/>
        <v>3577084</v>
      </c>
    </row>
    <row r="18" spans="1:5" ht="16.5" customHeight="1" x14ac:dyDescent="0.25">
      <c r="A18" s="5" t="s">
        <v>1323</v>
      </c>
      <c r="B18" s="6" t="str">
        <f t="shared" si="1"/>
        <v>Lph_FPy_pTot</v>
      </c>
      <c r="C18" s="55" t="s">
        <v>13</v>
      </c>
      <c r="D18" s="63" t="s">
        <v>1322</v>
      </c>
      <c r="E18" s="57">
        <f t="shared" si="0"/>
        <v>-3366344</v>
      </c>
    </row>
    <row r="19" spans="1:5" ht="16.5" customHeight="1" x14ac:dyDescent="0.25">
      <c r="A19" s="5" t="s">
        <v>1325</v>
      </c>
      <c r="B19" s="6" t="str">
        <f t="shared" si="1"/>
        <v>Lph_TiOm_pTot</v>
      </c>
      <c r="C19" s="55" t="s">
        <v>14</v>
      </c>
      <c r="D19" s="63" t="s">
        <v>1324</v>
      </c>
      <c r="E19" s="57">
        <f t="shared" si="0"/>
        <v>-75167</v>
      </c>
    </row>
    <row r="20" spans="1:5" ht="16.5" customHeight="1" x14ac:dyDescent="0.25">
      <c r="A20" s="5" t="s">
        <v>1327</v>
      </c>
      <c r="B20" s="6" t="str">
        <f t="shared" si="1"/>
        <v>Lph_TiRi_pTot</v>
      </c>
      <c r="C20" s="55" t="s">
        <v>15</v>
      </c>
      <c r="D20" s="63" t="s">
        <v>1326</v>
      </c>
      <c r="E20" s="57">
        <f t="shared" si="0"/>
        <v>-151769</v>
      </c>
    </row>
    <row r="21" spans="1:5" ht="16.5" customHeight="1" x14ac:dyDescent="0.25">
      <c r="A21" s="5" t="s">
        <v>1329</v>
      </c>
      <c r="B21" s="6" t="str">
        <f t="shared" si="1"/>
        <v>Lph_Rhx_pTot</v>
      </c>
      <c r="C21" s="55" t="s">
        <v>16</v>
      </c>
      <c r="D21" s="63" t="s">
        <v>1328</v>
      </c>
      <c r="E21" s="57">
        <f t="shared" si="0"/>
        <v>-202226</v>
      </c>
    </row>
    <row r="22" spans="1:5" ht="16.5" customHeight="1" x14ac:dyDescent="0.25">
      <c r="A22" s="5" t="s">
        <v>1331</v>
      </c>
      <c r="B22" s="6" t="str">
        <f t="shared" si="1"/>
        <v>Lph_RHU_pTot</v>
      </c>
      <c r="C22" s="58" t="s">
        <v>17</v>
      </c>
      <c r="D22" s="59" t="s">
        <v>1330</v>
      </c>
      <c r="E22" s="57">
        <f t="shared" si="0"/>
        <v>100300933</v>
      </c>
    </row>
    <row r="23" spans="1:5" ht="16.5" customHeight="1" x14ac:dyDescent="0.25">
      <c r="A23" s="5" t="s">
        <v>1333</v>
      </c>
      <c r="B23" s="6" t="str">
        <f t="shared" si="1"/>
        <v>Lph_VrU_pTot</v>
      </c>
      <c r="C23" s="55" t="s">
        <v>18</v>
      </c>
      <c r="D23" s="63" t="s">
        <v>1332</v>
      </c>
      <c r="E23" s="57">
        <f>INDEX('TPK data'!1:13,MATCH($D$3,TpkNavn,0),MATCH($B23,TpkVar,0))</f>
        <v>3379353</v>
      </c>
    </row>
    <row r="24" spans="1:5" ht="16.5" customHeight="1" x14ac:dyDescent="0.25">
      <c r="A24" s="5" t="s">
        <v>1335</v>
      </c>
      <c r="B24" s="6" t="str">
        <f t="shared" si="1"/>
        <v>Lph_BPu_pTot</v>
      </c>
      <c r="C24" s="55" t="s">
        <v>19</v>
      </c>
      <c r="D24" s="63" t="s">
        <v>1334</v>
      </c>
      <c r="E24" s="57">
        <f t="shared" si="0"/>
        <v>17019121</v>
      </c>
    </row>
    <row r="25" spans="1:5" ht="16.5" customHeight="1" x14ac:dyDescent="0.25">
      <c r="A25" s="5" t="s">
        <v>1336</v>
      </c>
      <c r="B25" s="6" t="str">
        <f t="shared" si="1"/>
        <v>Lph_Fphx_pTot</v>
      </c>
      <c r="C25" s="55" t="s">
        <v>20</v>
      </c>
      <c r="D25" s="63" t="s">
        <v>1328</v>
      </c>
      <c r="E25" s="57">
        <f t="shared" si="0"/>
        <v>0</v>
      </c>
    </row>
    <row r="26" spans="1:5" ht="16.5" customHeight="1" x14ac:dyDescent="0.25">
      <c r="A26" s="5" t="s">
        <v>1338</v>
      </c>
      <c r="B26" s="6" t="str">
        <f t="shared" si="1"/>
        <v>Lph_FpHTot_pTot</v>
      </c>
      <c r="C26" s="58" t="s">
        <v>21</v>
      </c>
      <c r="D26" s="59" t="s">
        <v>1337</v>
      </c>
      <c r="E26" s="57">
        <f t="shared" si="0"/>
        <v>120699407</v>
      </c>
    </row>
    <row r="27" spans="1:5" ht="16.5" customHeight="1" x14ac:dyDescent="0.25">
      <c r="A27" s="5" t="s">
        <v>1340</v>
      </c>
      <c r="B27" s="6" t="str">
        <f t="shared" si="1"/>
        <v>Lph_FmU_pTot</v>
      </c>
      <c r="C27" s="55" t="s">
        <v>22</v>
      </c>
      <c r="D27" s="63" t="s">
        <v>1339</v>
      </c>
      <c r="E27" s="57">
        <f t="shared" si="0"/>
        <v>0</v>
      </c>
    </row>
    <row r="28" spans="1:5" x14ac:dyDescent="0.25">
      <c r="A28" s="5" t="s">
        <v>1342</v>
      </c>
      <c r="B28" s="6" t="str">
        <f t="shared" si="1"/>
        <v>Lph_LPU_pTot</v>
      </c>
      <c r="C28" s="58" t="s">
        <v>23</v>
      </c>
      <c r="D28" s="59" t="s">
        <v>1341</v>
      </c>
      <c r="E28" s="57">
        <f t="shared" si="0"/>
        <v>120699407</v>
      </c>
    </row>
    <row r="29" spans="1:5" x14ac:dyDescent="0.25"/>
  </sheetData>
  <sheetProtection password="BF77" sheet="1" objects="1" scenarios="1"/>
  <mergeCells count="6">
    <mergeCell ref="C8:E8"/>
    <mergeCell ref="C1:D1"/>
    <mergeCell ref="C3:C4"/>
    <mergeCell ref="D3:E4"/>
    <mergeCell ref="D5:E5"/>
    <mergeCell ref="C7:E7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&amp;C&amp;G</oddHeader>
  </headerFooter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'TPK data'!$C$2:$C$14</xm:f>
          </x14:formula1>
          <xm:sqref>D3:E4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C70"/>
  <sheetViews>
    <sheetView showGridLines="0" zoomScaleNormal="100" workbookViewId="0">
      <selection sqref="A1:B1"/>
    </sheetView>
  </sheetViews>
  <sheetFormatPr defaultColWidth="0" defaultRowHeight="15" zeroHeight="1" x14ac:dyDescent="0.25"/>
  <cols>
    <col min="1" max="1" width="84.140625" bestFit="1" customWidth="1"/>
    <col min="2" max="2" width="12.42578125" customWidth="1"/>
    <col min="3" max="3" width="9.140625" customWidth="1"/>
    <col min="4" max="16384" width="9.140625" hidden="1"/>
  </cols>
  <sheetData>
    <row r="1" spans="1:2" x14ac:dyDescent="0.25">
      <c r="A1" s="98" t="s">
        <v>908</v>
      </c>
      <c r="B1" s="98"/>
    </row>
    <row r="2" spans="1:2" x14ac:dyDescent="0.25"/>
    <row r="3" spans="1:2" ht="31.5" customHeight="1" x14ac:dyDescent="0.25">
      <c r="A3" s="105" t="s">
        <v>1460</v>
      </c>
      <c r="B3" s="106"/>
    </row>
    <row r="4" spans="1:2" x14ac:dyDescent="0.25">
      <c r="A4" s="39"/>
      <c r="B4" s="39"/>
    </row>
    <row r="5" spans="1:2" x14ac:dyDescent="0.25">
      <c r="A5" s="76" t="s">
        <v>1397</v>
      </c>
      <c r="B5" s="77" t="s">
        <v>1415</v>
      </c>
    </row>
    <row r="6" spans="1:2" x14ac:dyDescent="0.25">
      <c r="A6" s="72"/>
      <c r="B6" s="72"/>
    </row>
    <row r="7" spans="1:2" s="52" customFormat="1" x14ac:dyDescent="0.25">
      <c r="A7" s="72" t="s">
        <v>1457</v>
      </c>
      <c r="B7" s="78">
        <v>20952237</v>
      </c>
    </row>
    <row r="8" spans="1:2" x14ac:dyDescent="0.25">
      <c r="A8" s="72" t="s">
        <v>891</v>
      </c>
      <c r="B8" s="73">
        <v>18530899</v>
      </c>
    </row>
    <row r="9" spans="1:2" x14ac:dyDescent="0.25">
      <c r="A9" s="72" t="s">
        <v>892</v>
      </c>
      <c r="B9" s="75">
        <v>24256146</v>
      </c>
    </row>
    <row r="10" spans="1:2" x14ac:dyDescent="0.25">
      <c r="A10" s="72" t="s">
        <v>893</v>
      </c>
      <c r="B10" s="75">
        <v>16603104</v>
      </c>
    </row>
    <row r="11" spans="1:2" x14ac:dyDescent="0.25">
      <c r="A11" s="72" t="s">
        <v>894</v>
      </c>
      <c r="B11" s="75">
        <v>16614130</v>
      </c>
    </row>
    <row r="12" spans="1:2" s="52" customFormat="1" x14ac:dyDescent="0.25">
      <c r="A12" s="72" t="s">
        <v>1425</v>
      </c>
      <c r="B12" s="73">
        <v>17106589</v>
      </c>
    </row>
    <row r="13" spans="1:2" x14ac:dyDescent="0.25">
      <c r="A13" s="72" t="s">
        <v>1458</v>
      </c>
      <c r="B13" s="74">
        <v>64145711</v>
      </c>
    </row>
    <row r="14" spans="1:2" x14ac:dyDescent="0.25">
      <c r="A14" s="72" t="s">
        <v>895</v>
      </c>
      <c r="B14" s="73">
        <v>29637873</v>
      </c>
    </row>
    <row r="15" spans="1:2" x14ac:dyDescent="0.25">
      <c r="A15" s="72" t="s">
        <v>1455</v>
      </c>
      <c r="B15" s="73">
        <v>14638903</v>
      </c>
    </row>
    <row r="16" spans="1:2" x14ac:dyDescent="0.25">
      <c r="A16" s="72" t="s">
        <v>898</v>
      </c>
      <c r="B16" s="73">
        <v>16163279</v>
      </c>
    </row>
    <row r="17" spans="1:2" x14ac:dyDescent="0.25">
      <c r="A17" s="72" t="s">
        <v>896</v>
      </c>
      <c r="B17" s="73">
        <v>13594376</v>
      </c>
    </row>
    <row r="18" spans="1:2" x14ac:dyDescent="0.25">
      <c r="A18" s="72" t="s">
        <v>897</v>
      </c>
      <c r="B18" s="73">
        <v>16376191</v>
      </c>
    </row>
    <row r="19" spans="1:2" x14ac:dyDescent="0.25">
      <c r="A19" s="72" t="s">
        <v>1426</v>
      </c>
      <c r="B19" s="73">
        <v>55834911</v>
      </c>
    </row>
    <row r="20" spans="1:2" x14ac:dyDescent="0.25">
      <c r="A20" s="72" t="s">
        <v>899</v>
      </c>
      <c r="B20" s="73">
        <v>19625087</v>
      </c>
    </row>
    <row r="21" spans="1:2" x14ac:dyDescent="0.25">
      <c r="A21" s="72" t="s">
        <v>900</v>
      </c>
      <c r="B21" s="73">
        <v>36957085</v>
      </c>
    </row>
    <row r="22" spans="1:2" x14ac:dyDescent="0.25">
      <c r="A22" s="72" t="s">
        <v>1430</v>
      </c>
      <c r="B22" s="73">
        <v>24260577</v>
      </c>
    </row>
    <row r="23" spans="1:2" x14ac:dyDescent="0.25">
      <c r="A23" s="48"/>
      <c r="B23" s="49"/>
    </row>
    <row r="24" spans="1:2" x14ac:dyDescent="0.25">
      <c r="A24" s="38" t="s">
        <v>1413</v>
      </c>
      <c r="B24" s="40"/>
    </row>
    <row r="25" spans="1:2" s="43" customFormat="1" x14ac:dyDescent="0.25">
      <c r="A25" s="39"/>
      <c r="B25" s="40"/>
    </row>
    <row r="26" spans="1:2" s="41" customFormat="1" x14ac:dyDescent="0.25">
      <c r="A26" s="39" t="s">
        <v>1456</v>
      </c>
      <c r="B26" s="40">
        <v>20766816</v>
      </c>
    </row>
    <row r="27" spans="1:2" x14ac:dyDescent="0.25">
      <c r="A27" s="39" t="s">
        <v>1407</v>
      </c>
      <c r="B27" s="40">
        <v>24260402</v>
      </c>
    </row>
    <row r="28" spans="1:2" x14ac:dyDescent="0.25">
      <c r="A28" s="47" t="s">
        <v>1454</v>
      </c>
      <c r="B28" s="49">
        <v>19676889</v>
      </c>
    </row>
    <row r="29" spans="1:2" x14ac:dyDescent="0.25">
      <c r="A29" s="39" t="s">
        <v>1459</v>
      </c>
      <c r="B29" s="40">
        <v>22078615</v>
      </c>
    </row>
    <row r="30" spans="1:2" x14ac:dyDescent="0.25">
      <c r="A30" s="39" t="s">
        <v>903</v>
      </c>
      <c r="B30" s="40">
        <v>10496837</v>
      </c>
    </row>
    <row r="31" spans="1:2" x14ac:dyDescent="0.25">
      <c r="A31" s="39" t="s">
        <v>904</v>
      </c>
      <c r="B31" s="40">
        <v>30186028</v>
      </c>
    </row>
    <row r="32" spans="1:2" x14ac:dyDescent="0.25">
      <c r="A32" s="39" t="s">
        <v>1427</v>
      </c>
      <c r="B32" s="40">
        <v>71974316</v>
      </c>
    </row>
    <row r="33" spans="1:2" x14ac:dyDescent="0.25">
      <c r="A33" s="39" t="s">
        <v>905</v>
      </c>
      <c r="B33" s="40">
        <v>71973514</v>
      </c>
    </row>
    <row r="34" spans="1:2" x14ac:dyDescent="0.25">
      <c r="A34" s="39" t="s">
        <v>906</v>
      </c>
      <c r="B34" s="40">
        <v>71971511</v>
      </c>
    </row>
    <row r="35" spans="1:2" x14ac:dyDescent="0.25">
      <c r="A35" s="39" t="s">
        <v>907</v>
      </c>
      <c r="B35" s="40">
        <v>12173210</v>
      </c>
    </row>
    <row r="36" spans="1:2" x14ac:dyDescent="0.25">
      <c r="A36" s="39" t="s">
        <v>1417</v>
      </c>
      <c r="B36" s="40">
        <v>17340484</v>
      </c>
    </row>
    <row r="37" spans="1:2" x14ac:dyDescent="0.25">
      <c r="A37" s="48"/>
      <c r="B37" s="49"/>
    </row>
    <row r="38" spans="1:2" x14ac:dyDescent="0.25">
      <c r="A38" s="38" t="s">
        <v>1414</v>
      </c>
      <c r="B38" s="40"/>
    </row>
    <row r="39" spans="1:2" x14ac:dyDescent="0.25">
      <c r="A39" s="39"/>
      <c r="B39" s="40"/>
    </row>
    <row r="40" spans="1:2" x14ac:dyDescent="0.25">
      <c r="A40" s="39" t="s">
        <v>1398</v>
      </c>
      <c r="B40" s="40">
        <v>82197613</v>
      </c>
    </row>
    <row r="41" spans="1:2" x14ac:dyDescent="0.25">
      <c r="A41" s="39" t="s">
        <v>1408</v>
      </c>
      <c r="B41" s="40">
        <v>71971910</v>
      </c>
    </row>
    <row r="42" spans="1:2" x14ac:dyDescent="0.25">
      <c r="A42" s="39" t="s">
        <v>1409</v>
      </c>
      <c r="B42" s="40">
        <v>17478885</v>
      </c>
    </row>
    <row r="43" spans="1:2" x14ac:dyDescent="0.25">
      <c r="A43" s="39" t="s">
        <v>1399</v>
      </c>
      <c r="B43" s="40">
        <v>12551371</v>
      </c>
    </row>
    <row r="44" spans="1:2" x14ac:dyDescent="0.25">
      <c r="A44" s="39" t="s">
        <v>1410</v>
      </c>
      <c r="B44" s="40">
        <v>85752715</v>
      </c>
    </row>
    <row r="45" spans="1:2" x14ac:dyDescent="0.25">
      <c r="A45" s="39" t="s">
        <v>1400</v>
      </c>
      <c r="B45" s="40">
        <v>71977013</v>
      </c>
    </row>
    <row r="46" spans="1:2" x14ac:dyDescent="0.25">
      <c r="A46" s="48" t="s">
        <v>1401</v>
      </c>
      <c r="B46" s="49">
        <v>71966828</v>
      </c>
    </row>
    <row r="47" spans="1:2" x14ac:dyDescent="0.25">
      <c r="A47" s="39" t="s">
        <v>1453</v>
      </c>
      <c r="B47" s="40">
        <v>15409010</v>
      </c>
    </row>
    <row r="48" spans="1:2" x14ac:dyDescent="0.25">
      <c r="A48" s="39" t="s">
        <v>1402</v>
      </c>
      <c r="B48" s="40">
        <v>24256219</v>
      </c>
    </row>
    <row r="49" spans="1:2" x14ac:dyDescent="0.25">
      <c r="A49" s="39" t="s">
        <v>1411</v>
      </c>
      <c r="B49" s="40">
        <v>71973816</v>
      </c>
    </row>
    <row r="50" spans="1:2" ht="17.100000000000001" customHeight="1" x14ac:dyDescent="0.25">
      <c r="A50" s="39" t="s">
        <v>1403</v>
      </c>
      <c r="B50" s="40">
        <v>17615343</v>
      </c>
    </row>
    <row r="51" spans="1:2" x14ac:dyDescent="0.25">
      <c r="A51" s="39" t="s">
        <v>1404</v>
      </c>
      <c r="B51" s="40">
        <v>71976319</v>
      </c>
    </row>
    <row r="52" spans="1:2" x14ac:dyDescent="0.25">
      <c r="A52" s="39" t="s">
        <v>1428</v>
      </c>
      <c r="B52" s="40">
        <v>72338413</v>
      </c>
    </row>
    <row r="53" spans="1:2" x14ac:dyDescent="0.25">
      <c r="A53" s="39" t="s">
        <v>1405</v>
      </c>
      <c r="B53" s="40">
        <v>71973417</v>
      </c>
    </row>
    <row r="54" spans="1:2" x14ac:dyDescent="0.25">
      <c r="A54" s="39" t="s">
        <v>1412</v>
      </c>
      <c r="B54" s="40">
        <v>19615383</v>
      </c>
    </row>
    <row r="55" spans="1:2" x14ac:dyDescent="0.25">
      <c r="A55" s="39" t="s">
        <v>1406</v>
      </c>
      <c r="B55" s="40">
        <v>71967611</v>
      </c>
    </row>
    <row r="56" spans="1:2" x14ac:dyDescent="0.25">
      <c r="A56" s="39" t="s">
        <v>1429</v>
      </c>
      <c r="B56" s="40">
        <v>24256251</v>
      </c>
    </row>
    <row r="57" spans="1:2" x14ac:dyDescent="0.25"/>
    <row r="58" spans="1:2" x14ac:dyDescent="0.25"/>
    <row r="59" spans="1:2" x14ac:dyDescent="0.25"/>
    <row r="60" spans="1:2" x14ac:dyDescent="0.25">
      <c r="A60" s="42" t="s">
        <v>1416</v>
      </c>
    </row>
    <row r="61" spans="1:2" x14ac:dyDescent="0.25"/>
    <row r="62" spans="1:2" hidden="1" x14ac:dyDescent="0.25"/>
    <row r="63" spans="1:2" hidden="1" x14ac:dyDescent="0.25"/>
    <row r="64" spans="1:2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</sheetData>
  <sheetProtection password="BF77" sheet="1" objects="1" scenarios="1"/>
  <sortState ref="A7:B22">
    <sortCondition ref="A7:A22"/>
  </sortState>
  <mergeCells count="2">
    <mergeCell ref="A3:B3"/>
    <mergeCell ref="A1:B1"/>
  </mergeCells>
  <hyperlinks>
    <hyperlink ref="A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Header>&amp;C&amp;G</oddHeader>
  </headerFooter>
  <rowBreaks count="1" manualBreakCount="1">
    <brk id="37" max="1" man="1"/>
  </rowBreaks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Y23"/>
  <sheetViews>
    <sheetView workbookViewId="0">
      <pane xSplit="3" ySplit="1" topLeftCell="D2" activePane="bottomRight" state="frozen"/>
      <selection activeCell="D8" sqref="D8"/>
      <selection pane="topRight" activeCell="D8" sqref="D8"/>
      <selection pane="bottomLeft" activeCell="D8" sqref="D8"/>
      <selection pane="bottomRight" activeCell="C21" sqref="C21"/>
    </sheetView>
  </sheetViews>
  <sheetFormatPr defaultColWidth="12.5703125" defaultRowHeight="15" x14ac:dyDescent="0.25"/>
  <cols>
    <col min="1" max="2" width="12.5703125" style="52"/>
    <col min="3" max="3" width="45.85546875" style="52" bestFit="1" customWidth="1"/>
    <col min="4" max="16384" width="12.5703125" style="52"/>
  </cols>
  <sheetData>
    <row r="1" spans="1:337" x14ac:dyDescent="0.25">
      <c r="A1" s="52" t="s">
        <v>890</v>
      </c>
      <c r="B1" s="52" t="s">
        <v>1450</v>
      </c>
      <c r="C1" s="52" t="s">
        <v>1451</v>
      </c>
      <c r="D1" s="52" t="s">
        <v>464</v>
      </c>
      <c r="E1" s="52" t="s">
        <v>529</v>
      </c>
      <c r="F1" s="52" t="s">
        <v>463</v>
      </c>
      <c r="G1" s="52" t="s">
        <v>467</v>
      </c>
      <c r="H1" s="52" t="s">
        <v>462</v>
      </c>
      <c r="I1" s="52" t="s">
        <v>468</v>
      </c>
      <c r="J1" s="52" t="s">
        <v>461</v>
      </c>
      <c r="K1" s="52" t="s">
        <v>528</v>
      </c>
      <c r="L1" s="52" t="s">
        <v>502</v>
      </c>
      <c r="M1" s="52" t="s">
        <v>500</v>
      </c>
      <c r="N1" s="52" t="s">
        <v>544</v>
      </c>
      <c r="O1" s="52" t="s">
        <v>497</v>
      </c>
      <c r="P1" s="52" t="s">
        <v>543</v>
      </c>
      <c r="Q1" s="52" t="s">
        <v>542</v>
      </c>
      <c r="R1" s="52" t="s">
        <v>494</v>
      </c>
      <c r="S1" s="52" t="s">
        <v>491</v>
      </c>
      <c r="T1" s="52" t="s">
        <v>490</v>
      </c>
      <c r="U1" s="52" t="s">
        <v>489</v>
      </c>
      <c r="V1" s="52" t="s">
        <v>488</v>
      </c>
      <c r="W1" s="52" t="s">
        <v>557</v>
      </c>
      <c r="X1" s="52" t="s">
        <v>487</v>
      </c>
      <c r="Y1" s="52" t="s">
        <v>541</v>
      </c>
      <c r="Z1" s="52" t="s">
        <v>486</v>
      </c>
      <c r="AA1" s="52" t="s">
        <v>540</v>
      </c>
      <c r="AB1" s="52" t="s">
        <v>539</v>
      </c>
      <c r="AC1" s="52" t="s">
        <v>485</v>
      </c>
      <c r="AD1" s="52" t="s">
        <v>538</v>
      </c>
      <c r="AE1" s="52" t="s">
        <v>537</v>
      </c>
      <c r="AF1" s="52" t="s">
        <v>484</v>
      </c>
      <c r="AG1" s="52" t="s">
        <v>536</v>
      </c>
      <c r="AH1" s="52" t="s">
        <v>483</v>
      </c>
      <c r="AI1" s="52" t="s">
        <v>482</v>
      </c>
      <c r="AJ1" s="52" t="s">
        <v>481</v>
      </c>
      <c r="AK1" s="52" t="s">
        <v>480</v>
      </c>
      <c r="AL1" s="52" t="s">
        <v>479</v>
      </c>
      <c r="AM1" s="52" t="s">
        <v>478</v>
      </c>
      <c r="AN1" s="52" t="s">
        <v>477</v>
      </c>
      <c r="AO1" s="52" t="s">
        <v>476</v>
      </c>
      <c r="AP1" s="52" t="s">
        <v>475</v>
      </c>
      <c r="AQ1" s="52" t="s">
        <v>474</v>
      </c>
      <c r="AR1" s="52" t="s">
        <v>535</v>
      </c>
      <c r="AS1" s="52" t="s">
        <v>473</v>
      </c>
      <c r="AT1" s="52" t="s">
        <v>472</v>
      </c>
      <c r="AU1" s="52" t="s">
        <v>471</v>
      </c>
      <c r="AV1" s="52" t="s">
        <v>534</v>
      </c>
      <c r="AW1" s="52" t="s">
        <v>527</v>
      </c>
      <c r="AX1" s="52" t="s">
        <v>470</v>
      </c>
      <c r="AY1" s="52" t="s">
        <v>492</v>
      </c>
      <c r="AZ1" s="52" t="s">
        <v>493</v>
      </c>
      <c r="BA1" s="52" t="s">
        <v>495</v>
      </c>
      <c r="BB1" s="52" t="s">
        <v>496</v>
      </c>
      <c r="BC1" s="52" t="s">
        <v>526</v>
      </c>
      <c r="BD1" s="52" t="s">
        <v>532</v>
      </c>
      <c r="BE1" s="52" t="s">
        <v>469</v>
      </c>
      <c r="BF1" s="52" t="s">
        <v>498</v>
      </c>
      <c r="BG1" s="52" t="s">
        <v>499</v>
      </c>
      <c r="BH1" s="52" t="s">
        <v>558</v>
      </c>
      <c r="BI1" s="52" t="s">
        <v>545</v>
      </c>
      <c r="BJ1" s="52" t="s">
        <v>501</v>
      </c>
      <c r="BK1" s="52" t="s">
        <v>466</v>
      </c>
      <c r="BL1" s="52" t="s">
        <v>533</v>
      </c>
      <c r="BM1" s="52" t="s">
        <v>531</v>
      </c>
      <c r="BN1" s="52" t="s">
        <v>530</v>
      </c>
      <c r="BO1" s="52" t="s">
        <v>465</v>
      </c>
      <c r="BP1" s="52" t="s">
        <v>525</v>
      </c>
      <c r="BQ1" s="52" t="s">
        <v>522</v>
      </c>
      <c r="BR1" s="52" t="s">
        <v>505</v>
      </c>
      <c r="BS1" s="52" t="s">
        <v>512</v>
      </c>
      <c r="BT1" s="52" t="s">
        <v>524</v>
      </c>
      <c r="BU1" s="52" t="s">
        <v>552</v>
      </c>
      <c r="BV1" s="52" t="s">
        <v>517</v>
      </c>
      <c r="BW1" s="52" t="s">
        <v>521</v>
      </c>
      <c r="BX1" s="52" t="s">
        <v>553</v>
      </c>
      <c r="BY1" s="52" t="s">
        <v>554</v>
      </c>
      <c r="BZ1" s="52" t="s">
        <v>513</v>
      </c>
      <c r="CA1" s="52" t="s">
        <v>506</v>
      </c>
      <c r="CB1" s="52" t="s">
        <v>547</v>
      </c>
      <c r="CC1" s="52" t="s">
        <v>516</v>
      </c>
      <c r="CD1" s="52" t="s">
        <v>550</v>
      </c>
      <c r="CE1" s="52" t="s">
        <v>518</v>
      </c>
      <c r="CF1" s="52" t="s">
        <v>507</v>
      </c>
      <c r="CG1" s="52" t="s">
        <v>508</v>
      </c>
      <c r="CH1" s="52" t="s">
        <v>511</v>
      </c>
      <c r="CI1" s="52" t="s">
        <v>504</v>
      </c>
      <c r="CJ1" s="52" t="s">
        <v>546</v>
      </c>
      <c r="CK1" s="52" t="s">
        <v>549</v>
      </c>
      <c r="CL1" s="52" t="s">
        <v>523</v>
      </c>
      <c r="CM1" s="52" t="s">
        <v>515</v>
      </c>
      <c r="CN1" s="52" t="s">
        <v>555</v>
      </c>
      <c r="CO1" s="52" t="s">
        <v>551</v>
      </c>
      <c r="CP1" s="52" t="s">
        <v>503</v>
      </c>
      <c r="CQ1" s="52" t="s">
        <v>556</v>
      </c>
      <c r="CR1" s="52" t="s">
        <v>509</v>
      </c>
      <c r="CS1" s="52" t="s">
        <v>510</v>
      </c>
      <c r="CT1" s="52" t="s">
        <v>514</v>
      </c>
      <c r="CU1" s="52" t="s">
        <v>519</v>
      </c>
      <c r="CV1" s="52" t="s">
        <v>520</v>
      </c>
      <c r="CW1" s="52" t="s">
        <v>548</v>
      </c>
      <c r="CX1" s="52" t="s">
        <v>414</v>
      </c>
      <c r="CY1" s="52" t="s">
        <v>454</v>
      </c>
      <c r="CZ1" s="52" t="s">
        <v>441</v>
      </c>
      <c r="DA1" s="52" t="s">
        <v>451</v>
      </c>
      <c r="DB1" s="52" t="s">
        <v>440</v>
      </c>
      <c r="DC1" s="52" t="s">
        <v>459</v>
      </c>
      <c r="DD1" s="52" t="s">
        <v>412</v>
      </c>
      <c r="DE1" s="52" t="s">
        <v>443</v>
      </c>
      <c r="DF1" s="52" t="s">
        <v>445</v>
      </c>
      <c r="DG1" s="52" t="s">
        <v>410</v>
      </c>
      <c r="DH1" s="52" t="s">
        <v>457</v>
      </c>
      <c r="DI1" s="52" t="s">
        <v>425</v>
      </c>
      <c r="DJ1" s="52" t="s">
        <v>452</v>
      </c>
      <c r="DK1" s="52" t="s">
        <v>439</v>
      </c>
      <c r="DL1" s="52" t="s">
        <v>433</v>
      </c>
      <c r="DM1" s="52" t="s">
        <v>431</v>
      </c>
      <c r="DN1" s="52" t="s">
        <v>450</v>
      </c>
      <c r="DO1" s="52" t="s">
        <v>415</v>
      </c>
      <c r="DP1" s="52" t="s">
        <v>411</v>
      </c>
      <c r="DQ1" s="52" t="s">
        <v>436</v>
      </c>
      <c r="DR1" s="52" t="s">
        <v>409</v>
      </c>
      <c r="DS1" s="52" t="s">
        <v>435</v>
      </c>
      <c r="DT1" s="52" t="s">
        <v>453</v>
      </c>
      <c r="DU1" s="52" t="s">
        <v>449</v>
      </c>
      <c r="DV1" s="52" t="s">
        <v>421</v>
      </c>
      <c r="DW1" s="52" t="s">
        <v>423</v>
      </c>
      <c r="DX1" s="52" t="s">
        <v>418</v>
      </c>
      <c r="DY1" s="52" t="s">
        <v>426</v>
      </c>
      <c r="DZ1" s="52" t="s">
        <v>430</v>
      </c>
      <c r="EA1" s="52" t="s">
        <v>458</v>
      </c>
      <c r="EB1" s="52" t="s">
        <v>406</v>
      </c>
      <c r="EC1" s="52" t="s">
        <v>424</v>
      </c>
      <c r="ED1" s="52" t="s">
        <v>442</v>
      </c>
      <c r="EE1" s="52" t="s">
        <v>413</v>
      </c>
      <c r="EF1" s="52" t="s">
        <v>446</v>
      </c>
      <c r="EG1" s="52" t="s">
        <v>456</v>
      </c>
      <c r="EH1" s="52" t="s">
        <v>419</v>
      </c>
      <c r="EI1" s="52" t="s">
        <v>460</v>
      </c>
      <c r="EJ1" s="52" t="s">
        <v>432</v>
      </c>
      <c r="EK1" s="52" t="s">
        <v>427</v>
      </c>
      <c r="EL1" s="52" t="s">
        <v>447</v>
      </c>
      <c r="EM1" s="52" t="s">
        <v>429</v>
      </c>
      <c r="EN1" s="52" t="s">
        <v>408</v>
      </c>
      <c r="EO1" s="52" t="s">
        <v>407</v>
      </c>
      <c r="EP1" s="52" t="s">
        <v>420</v>
      </c>
      <c r="EQ1" s="52" t="s">
        <v>422</v>
      </c>
      <c r="ER1" s="52" t="s">
        <v>417</v>
      </c>
      <c r="ES1" s="52" t="s">
        <v>437</v>
      </c>
      <c r="ET1" s="52" t="s">
        <v>444</v>
      </c>
      <c r="EU1" s="52" t="s">
        <v>438</v>
      </c>
      <c r="EV1" s="52" t="s">
        <v>448</v>
      </c>
      <c r="EW1" s="52" t="s">
        <v>434</v>
      </c>
      <c r="EX1" s="52" t="s">
        <v>455</v>
      </c>
      <c r="EY1" s="52" t="s">
        <v>428</v>
      </c>
      <c r="EZ1" s="52" t="s">
        <v>416</v>
      </c>
      <c r="FA1" s="52" t="s">
        <v>1437</v>
      </c>
      <c r="FB1" s="52" t="s">
        <v>1445</v>
      </c>
      <c r="FC1" s="52" t="s">
        <v>1433</v>
      </c>
      <c r="FD1" s="52" t="s">
        <v>1432</v>
      </c>
      <c r="FE1" s="52" t="s">
        <v>1447</v>
      </c>
      <c r="FF1" s="52" t="s">
        <v>1446</v>
      </c>
      <c r="FG1" s="52" t="s">
        <v>1449</v>
      </c>
      <c r="FH1" s="52" t="s">
        <v>1439</v>
      </c>
      <c r="FI1" s="52" t="s">
        <v>1434</v>
      </c>
      <c r="FJ1" s="52" t="s">
        <v>1431</v>
      </c>
      <c r="FK1" s="52" t="s">
        <v>1448</v>
      </c>
      <c r="FL1" s="52" t="s">
        <v>1452</v>
      </c>
      <c r="FM1" s="52" t="s">
        <v>1436</v>
      </c>
      <c r="FN1" s="52" t="s">
        <v>1443</v>
      </c>
      <c r="FO1" s="52" t="s">
        <v>1442</v>
      </c>
      <c r="FP1" s="52" t="s">
        <v>1438</v>
      </c>
      <c r="FQ1" s="52" t="s">
        <v>1440</v>
      </c>
      <c r="FR1" s="52" t="s">
        <v>1441</v>
      </c>
      <c r="FS1" s="52" t="s">
        <v>1435</v>
      </c>
      <c r="FT1" s="52" t="s">
        <v>1444</v>
      </c>
    </row>
    <row r="2" spans="1:337" x14ac:dyDescent="0.25">
      <c r="A2" s="51">
        <v>202112</v>
      </c>
      <c r="B2" s="51">
        <v>63014</v>
      </c>
      <c r="C2" s="53" t="s">
        <v>1457</v>
      </c>
      <c r="D2" s="51">
        <v>7502</v>
      </c>
      <c r="E2" s="51">
        <v>0</v>
      </c>
      <c r="F2" s="51">
        <v>0</v>
      </c>
      <c r="G2" s="51">
        <v>1093557</v>
      </c>
      <c r="H2" s="51">
        <v>0</v>
      </c>
      <c r="I2" s="51">
        <v>234624</v>
      </c>
      <c r="J2" s="51">
        <v>70000</v>
      </c>
      <c r="K2" s="51">
        <v>0</v>
      </c>
      <c r="L2" s="51">
        <v>70000</v>
      </c>
      <c r="M2" s="51">
        <v>2822</v>
      </c>
      <c r="N2" s="51">
        <v>0</v>
      </c>
      <c r="O2" s="51">
        <v>0</v>
      </c>
      <c r="P2" s="51">
        <v>0</v>
      </c>
      <c r="Q2" s="51">
        <v>0</v>
      </c>
      <c r="R2" s="51">
        <v>0</v>
      </c>
      <c r="S2" s="51">
        <v>0</v>
      </c>
      <c r="T2" s="51">
        <v>877130</v>
      </c>
      <c r="U2" s="51">
        <v>299070</v>
      </c>
      <c r="V2" s="51">
        <v>0</v>
      </c>
      <c r="W2" s="51">
        <v>0</v>
      </c>
      <c r="X2" s="51">
        <v>0</v>
      </c>
      <c r="Y2" s="51">
        <v>0</v>
      </c>
      <c r="Z2" s="51">
        <v>0</v>
      </c>
      <c r="AA2" s="51">
        <v>0</v>
      </c>
      <c r="AB2" s="51">
        <v>0</v>
      </c>
      <c r="AC2" s="51">
        <v>0</v>
      </c>
      <c r="AD2" s="51">
        <v>0</v>
      </c>
      <c r="AE2" s="51">
        <v>0</v>
      </c>
      <c r="AF2" s="51">
        <v>0</v>
      </c>
      <c r="AG2" s="51">
        <v>0</v>
      </c>
      <c r="AH2" s="51">
        <v>0</v>
      </c>
      <c r="AI2" s="51">
        <v>0</v>
      </c>
      <c r="AJ2" s="51">
        <v>125018</v>
      </c>
      <c r="AK2" s="51">
        <v>41598</v>
      </c>
      <c r="AL2" s="51">
        <v>20987</v>
      </c>
      <c r="AM2" s="51">
        <v>0</v>
      </c>
      <c r="AN2" s="51">
        <v>20987</v>
      </c>
      <c r="AO2" s="51">
        <v>0</v>
      </c>
      <c r="AP2" s="51">
        <v>20987</v>
      </c>
      <c r="AQ2" s="51">
        <v>0</v>
      </c>
      <c r="AR2" s="51">
        <v>0</v>
      </c>
      <c r="AS2" s="51">
        <v>0</v>
      </c>
      <c r="AT2" s="51">
        <v>852689</v>
      </c>
      <c r="AU2" s="51">
        <v>0</v>
      </c>
      <c r="AV2" s="51">
        <v>276623</v>
      </c>
      <c r="AW2" s="51">
        <v>0</v>
      </c>
      <c r="AX2" s="51">
        <v>695</v>
      </c>
      <c r="AY2" s="51">
        <v>553619</v>
      </c>
      <c r="AZ2" s="51">
        <v>1407</v>
      </c>
      <c r="BA2" s="51">
        <v>0</v>
      </c>
      <c r="BB2" s="51">
        <v>553619</v>
      </c>
      <c r="BC2" s="51">
        <v>0</v>
      </c>
      <c r="BD2" s="51">
        <v>0</v>
      </c>
      <c r="BE2" s="51">
        <v>0</v>
      </c>
      <c r="BF2" s="51">
        <v>20987</v>
      </c>
      <c r="BG2" s="51">
        <v>0</v>
      </c>
      <c r="BH2" s="51">
        <v>0</v>
      </c>
      <c r="BI2" s="51">
        <v>0</v>
      </c>
      <c r="BJ2" s="51">
        <v>0</v>
      </c>
      <c r="BK2" s="51">
        <v>20345</v>
      </c>
      <c r="BL2" s="51">
        <v>0</v>
      </c>
      <c r="BM2" s="51">
        <v>0</v>
      </c>
      <c r="BN2" s="51">
        <v>0</v>
      </c>
      <c r="BO2" s="51">
        <v>0</v>
      </c>
      <c r="BP2" s="51">
        <v>869628</v>
      </c>
      <c r="BQ2" s="51">
        <v>422</v>
      </c>
      <c r="BR2" s="51">
        <v>97</v>
      </c>
      <c r="BS2" s="51">
        <v>1093557</v>
      </c>
      <c r="BT2" s="51">
        <v>0</v>
      </c>
      <c r="BU2" s="51">
        <v>0</v>
      </c>
      <c r="BV2" s="51">
        <v>0</v>
      </c>
      <c r="BW2" s="51">
        <v>0</v>
      </c>
      <c r="BX2" s="51">
        <v>0</v>
      </c>
      <c r="BY2" s="51">
        <v>0</v>
      </c>
      <c r="BZ2" s="51">
        <v>0</v>
      </c>
      <c r="CA2" s="51">
        <v>0</v>
      </c>
      <c r="CB2" s="51">
        <v>0</v>
      </c>
      <c r="CC2" s="51">
        <v>0</v>
      </c>
      <c r="CD2" s="51">
        <v>0</v>
      </c>
      <c r="CE2" s="51">
        <v>0</v>
      </c>
      <c r="CF2" s="51">
        <v>2243</v>
      </c>
      <c r="CG2" s="51">
        <v>97</v>
      </c>
      <c r="CH2" s="51">
        <v>6147</v>
      </c>
      <c r="CI2" s="51">
        <v>93</v>
      </c>
      <c r="CJ2" s="51">
        <v>0</v>
      </c>
      <c r="CK2" s="51">
        <v>0</v>
      </c>
      <c r="CL2" s="51">
        <v>231802</v>
      </c>
      <c r="CM2" s="51">
        <v>0</v>
      </c>
      <c r="CN2" s="51">
        <v>0</v>
      </c>
      <c r="CO2" s="51">
        <v>0</v>
      </c>
      <c r="CP2" s="51">
        <v>83420</v>
      </c>
      <c r="CQ2" s="51">
        <v>0</v>
      </c>
      <c r="CR2" s="51">
        <v>0</v>
      </c>
      <c r="CS2" s="51">
        <v>0</v>
      </c>
      <c r="CT2" s="51">
        <v>0</v>
      </c>
      <c r="CU2" s="51">
        <v>3811</v>
      </c>
      <c r="CV2" s="51">
        <v>0</v>
      </c>
      <c r="CW2" s="51">
        <v>0</v>
      </c>
      <c r="CX2" s="51">
        <v>-37391</v>
      </c>
      <c r="CY2" s="51">
        <v>-62667</v>
      </c>
      <c r="CZ2" s="51">
        <v>511499</v>
      </c>
      <c r="DA2" s="51">
        <v>6255</v>
      </c>
      <c r="DB2" s="51">
        <v>511200</v>
      </c>
      <c r="DC2" s="51">
        <v>0</v>
      </c>
      <c r="DD2" s="51">
        <v>0</v>
      </c>
      <c r="DE2" s="51">
        <v>-30397</v>
      </c>
      <c r="DF2" s="51">
        <v>-544</v>
      </c>
      <c r="DG2" s="51">
        <v>0</v>
      </c>
      <c r="DH2" s="51">
        <v>0</v>
      </c>
      <c r="DI2" s="51">
        <v>-275877</v>
      </c>
      <c r="DJ2" s="51">
        <v>678</v>
      </c>
      <c r="DK2" s="51">
        <v>-51323</v>
      </c>
      <c r="DL2" s="51">
        <v>0</v>
      </c>
      <c r="DM2" s="51">
        <v>1250096</v>
      </c>
      <c r="DN2" s="51">
        <v>0</v>
      </c>
      <c r="DO2" s="51">
        <v>0</v>
      </c>
      <c r="DP2" s="51">
        <v>-43778</v>
      </c>
      <c r="DQ2" s="51">
        <v>2963185</v>
      </c>
      <c r="DR2" s="51">
        <v>-105259</v>
      </c>
      <c r="DS2" s="51">
        <v>2963185</v>
      </c>
      <c r="DT2" s="51">
        <v>82099</v>
      </c>
      <c r="DU2" s="51">
        <v>-4602509</v>
      </c>
      <c r="DV2" s="51">
        <v>-25358</v>
      </c>
      <c r="DW2" s="51">
        <v>994</v>
      </c>
      <c r="DX2" s="51">
        <v>-32</v>
      </c>
      <c r="DY2" s="51">
        <v>-135129</v>
      </c>
      <c r="DZ2" s="51">
        <v>-75061</v>
      </c>
      <c r="EA2" s="51">
        <v>-73596</v>
      </c>
      <c r="EB2" s="51">
        <v>-73596</v>
      </c>
      <c r="EC2" s="51">
        <v>0</v>
      </c>
      <c r="ED2" s="51">
        <v>-95101</v>
      </c>
      <c r="EE2" s="51">
        <v>-9825</v>
      </c>
      <c r="EF2" s="51">
        <v>-6520</v>
      </c>
      <c r="EG2" s="51">
        <v>-72746</v>
      </c>
      <c r="EH2" s="51">
        <v>0</v>
      </c>
      <c r="EI2" s="51">
        <v>11435</v>
      </c>
      <c r="EJ2" s="51">
        <v>0</v>
      </c>
      <c r="EK2" s="51">
        <v>0</v>
      </c>
      <c r="EL2" s="51">
        <v>0</v>
      </c>
      <c r="EM2" s="51">
        <v>133875</v>
      </c>
      <c r="EN2" s="51">
        <v>29870</v>
      </c>
      <c r="EO2" s="51">
        <v>-2172</v>
      </c>
      <c r="EP2" s="51">
        <v>0</v>
      </c>
      <c r="EQ2" s="51">
        <v>299</v>
      </c>
      <c r="ER2" s="51">
        <v>-16345</v>
      </c>
      <c r="ES2" s="51">
        <v>-821</v>
      </c>
      <c r="ET2" s="51">
        <v>90921</v>
      </c>
      <c r="EU2" s="51">
        <v>119401</v>
      </c>
      <c r="EV2" s="51">
        <v>-4601515</v>
      </c>
      <c r="EW2" s="51">
        <v>1224625</v>
      </c>
      <c r="EX2" s="51">
        <v>-64257</v>
      </c>
      <c r="EY2" s="51">
        <v>-5061</v>
      </c>
      <c r="EZ2" s="51">
        <v>55890</v>
      </c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4"/>
      <c r="IT2" s="44"/>
      <c r="IU2" s="44"/>
      <c r="IV2" s="44"/>
      <c r="IW2" s="44"/>
      <c r="IX2" s="44"/>
      <c r="IY2" s="44"/>
      <c r="IZ2" s="44"/>
      <c r="JA2" s="44"/>
      <c r="JB2" s="44"/>
      <c r="JC2" s="44"/>
      <c r="JD2" s="44"/>
      <c r="JE2" s="44"/>
      <c r="JF2" s="44"/>
      <c r="JG2" s="44"/>
      <c r="JH2" s="44"/>
      <c r="JI2" s="44"/>
      <c r="JJ2" s="44"/>
      <c r="JK2" s="44"/>
      <c r="JL2" s="44"/>
      <c r="JM2" s="44"/>
      <c r="JN2" s="44"/>
      <c r="JO2" s="44"/>
      <c r="JP2" s="44"/>
      <c r="JQ2" s="44"/>
      <c r="JR2" s="44"/>
      <c r="JS2" s="44"/>
      <c r="JT2" s="44"/>
      <c r="JU2" s="44"/>
      <c r="JV2" s="44"/>
      <c r="JW2" s="44"/>
      <c r="JX2" s="44"/>
      <c r="JY2" s="44"/>
      <c r="JZ2" s="44"/>
      <c r="KA2" s="44"/>
      <c r="KB2" s="44"/>
      <c r="KC2" s="44"/>
      <c r="KD2" s="44"/>
      <c r="KE2" s="44"/>
      <c r="KF2" s="44"/>
      <c r="KG2" s="44"/>
      <c r="KH2" s="44"/>
      <c r="KI2" s="44"/>
      <c r="KJ2" s="44"/>
      <c r="KK2" s="44"/>
      <c r="KL2" s="44"/>
      <c r="KM2" s="44"/>
      <c r="KN2" s="44"/>
      <c r="KO2" s="44"/>
      <c r="KP2" s="44"/>
      <c r="KQ2" s="44"/>
      <c r="KR2" s="44"/>
      <c r="KS2" s="44"/>
      <c r="KT2" s="44"/>
      <c r="KU2" s="44"/>
      <c r="KV2" s="44"/>
      <c r="KW2" s="44"/>
      <c r="KX2" s="44"/>
      <c r="KY2" s="44"/>
      <c r="KZ2" s="44"/>
      <c r="LA2" s="44"/>
      <c r="LB2" s="44"/>
      <c r="LC2" s="44"/>
      <c r="LD2" s="44"/>
      <c r="LE2" s="44"/>
      <c r="LF2" s="44"/>
      <c r="LG2" s="44"/>
      <c r="LH2" s="44"/>
      <c r="LI2" s="44"/>
      <c r="LJ2" s="44"/>
      <c r="LK2" s="44"/>
      <c r="LL2" s="44"/>
      <c r="LM2" s="44"/>
      <c r="LN2" s="44"/>
      <c r="LO2" s="44"/>
      <c r="LP2" s="44"/>
      <c r="LQ2" s="44"/>
      <c r="LR2" s="44"/>
      <c r="LS2" s="44"/>
      <c r="LT2" s="44"/>
      <c r="LU2" s="44"/>
      <c r="LV2" s="44"/>
      <c r="LW2" s="44"/>
      <c r="LX2" s="44"/>
      <c r="LY2" s="44"/>
    </row>
    <row r="3" spans="1:337" x14ac:dyDescent="0.25">
      <c r="A3" s="51">
        <v>202112</v>
      </c>
      <c r="B3" s="51">
        <v>63010</v>
      </c>
      <c r="C3" s="53" t="s">
        <v>891</v>
      </c>
      <c r="D3" s="51">
        <v>1000</v>
      </c>
      <c r="E3" s="51"/>
      <c r="F3" s="51">
        <v>0</v>
      </c>
      <c r="G3" s="51">
        <v>180661301</v>
      </c>
      <c r="H3" s="51">
        <v>94909</v>
      </c>
      <c r="I3" s="51">
        <v>1943650</v>
      </c>
      <c r="J3" s="51">
        <v>1041626</v>
      </c>
      <c r="K3" s="51"/>
      <c r="L3" s="51">
        <v>1041626</v>
      </c>
      <c r="M3" s="51">
        <v>76567</v>
      </c>
      <c r="N3" s="51"/>
      <c r="O3" s="51">
        <v>0</v>
      </c>
      <c r="P3" s="51"/>
      <c r="Q3" s="51">
        <v>19828</v>
      </c>
      <c r="R3" s="51">
        <v>240</v>
      </c>
      <c r="S3" s="51">
        <v>6312460</v>
      </c>
      <c r="T3" s="51">
        <v>3414514</v>
      </c>
      <c r="U3" s="51">
        <v>57359074</v>
      </c>
      <c r="V3" s="51">
        <v>2140849</v>
      </c>
      <c r="W3" s="51"/>
      <c r="X3" s="51">
        <v>3000</v>
      </c>
      <c r="Y3" s="51"/>
      <c r="Z3" s="51">
        <v>158425</v>
      </c>
      <c r="AA3" s="51"/>
      <c r="AB3" s="51"/>
      <c r="AC3" s="51">
        <v>308794</v>
      </c>
      <c r="AD3" s="51">
        <v>6741</v>
      </c>
      <c r="AE3" s="51"/>
      <c r="AF3" s="51">
        <v>315535</v>
      </c>
      <c r="AG3" s="51"/>
      <c r="AH3" s="51">
        <v>131939</v>
      </c>
      <c r="AI3" s="51">
        <v>2118358</v>
      </c>
      <c r="AJ3" s="51">
        <v>7374766</v>
      </c>
      <c r="AK3" s="51">
        <v>1420547</v>
      </c>
      <c r="AL3" s="51">
        <v>52331691</v>
      </c>
      <c r="AM3" s="51">
        <v>143136</v>
      </c>
      <c r="AN3" s="51">
        <v>168177451</v>
      </c>
      <c r="AO3" s="51">
        <v>6984</v>
      </c>
      <c r="AP3" s="51">
        <v>52331691</v>
      </c>
      <c r="AQ3" s="51">
        <v>106428959</v>
      </c>
      <c r="AR3" s="51"/>
      <c r="AS3" s="51">
        <v>110521481</v>
      </c>
      <c r="AT3" s="51">
        <v>66226103</v>
      </c>
      <c r="AU3" s="51">
        <v>20593</v>
      </c>
      <c r="AV3" s="51"/>
      <c r="AW3" s="51"/>
      <c r="AX3" s="51">
        <v>1894320</v>
      </c>
      <c r="AY3" s="51">
        <v>8846436</v>
      </c>
      <c r="AZ3" s="51">
        <v>3247363</v>
      </c>
      <c r="BA3" s="51">
        <v>454144</v>
      </c>
      <c r="BB3" s="51">
        <v>8322292</v>
      </c>
      <c r="BC3" s="51"/>
      <c r="BD3" s="51"/>
      <c r="BE3" s="51">
        <v>1772174</v>
      </c>
      <c r="BF3" s="51">
        <v>158760650</v>
      </c>
      <c r="BG3" s="51">
        <v>20068</v>
      </c>
      <c r="BH3" s="51"/>
      <c r="BI3" s="51"/>
      <c r="BJ3" s="51">
        <v>106428959</v>
      </c>
      <c r="BK3" s="51">
        <v>46601829</v>
      </c>
      <c r="BL3" s="51"/>
      <c r="BM3" s="51"/>
      <c r="BN3" s="51"/>
      <c r="BO3" s="51"/>
      <c r="BP3" s="51">
        <v>3136665</v>
      </c>
      <c r="BQ3" s="51">
        <v>645960</v>
      </c>
      <c r="BR3" s="51">
        <v>751123</v>
      </c>
      <c r="BS3" s="51">
        <v>180661301</v>
      </c>
      <c r="BT3" s="51">
        <v>503105</v>
      </c>
      <c r="BU3" s="51"/>
      <c r="BV3" s="51">
        <v>1913320</v>
      </c>
      <c r="BW3" s="51">
        <v>273849</v>
      </c>
      <c r="BX3" s="51"/>
      <c r="BY3" s="51"/>
      <c r="BZ3" s="51">
        <v>317251</v>
      </c>
      <c r="CA3" s="51">
        <v>273849</v>
      </c>
      <c r="CB3" s="51"/>
      <c r="CC3" s="51">
        <v>523793</v>
      </c>
      <c r="CD3" s="51"/>
      <c r="CE3" s="51">
        <v>523793</v>
      </c>
      <c r="CF3" s="51">
        <v>102218</v>
      </c>
      <c r="CG3" s="51">
        <v>592278</v>
      </c>
      <c r="CH3" s="51">
        <v>1198876</v>
      </c>
      <c r="CI3" s="51">
        <v>314064</v>
      </c>
      <c r="CJ3" s="51"/>
      <c r="CK3" s="51"/>
      <c r="CL3" s="51">
        <v>0</v>
      </c>
      <c r="CM3" s="51">
        <v>6984</v>
      </c>
      <c r="CN3" s="51">
        <v>70000</v>
      </c>
      <c r="CO3" s="51"/>
      <c r="CP3" s="51">
        <v>3545497</v>
      </c>
      <c r="CQ3" s="51"/>
      <c r="CR3" s="51">
        <v>0</v>
      </c>
      <c r="CS3" s="51">
        <v>3702230</v>
      </c>
      <c r="CT3" s="51">
        <v>158845</v>
      </c>
      <c r="CU3" s="51">
        <v>-56734</v>
      </c>
      <c r="CV3" s="51">
        <v>12</v>
      </c>
      <c r="CW3" s="51"/>
      <c r="CX3" s="51">
        <v>-31922</v>
      </c>
      <c r="CY3" s="51">
        <v>76296</v>
      </c>
      <c r="CZ3" s="51">
        <v>16870005</v>
      </c>
      <c r="DA3" s="51">
        <v>0</v>
      </c>
      <c r="DB3" s="51">
        <v>16871884</v>
      </c>
      <c r="DC3" s="51">
        <v>0</v>
      </c>
      <c r="DD3" s="51">
        <v>237839</v>
      </c>
      <c r="DE3" s="51">
        <v>1030080</v>
      </c>
      <c r="DF3" s="51">
        <v>-47595</v>
      </c>
      <c r="DG3" s="51">
        <v>2476</v>
      </c>
      <c r="DH3" s="51">
        <v>736</v>
      </c>
      <c r="DI3" s="51">
        <v>-2290520</v>
      </c>
      <c r="DJ3" s="51">
        <v>-144707</v>
      </c>
      <c r="DK3" s="51">
        <v>-562012</v>
      </c>
      <c r="DL3" s="51">
        <v>6120179</v>
      </c>
      <c r="DM3" s="51">
        <v>12878781</v>
      </c>
      <c r="DN3" s="51">
        <v>75778</v>
      </c>
      <c r="DO3" s="51">
        <v>0</v>
      </c>
      <c r="DP3" s="51">
        <v>-168022</v>
      </c>
      <c r="DQ3" s="51">
        <v>-13308580</v>
      </c>
      <c r="DR3" s="51">
        <v>255411</v>
      </c>
      <c r="DS3" s="51">
        <v>-13245270</v>
      </c>
      <c r="DT3" s="51">
        <v>974736</v>
      </c>
      <c r="DU3" s="51">
        <v>-12818859</v>
      </c>
      <c r="DV3" s="51">
        <v>-393799</v>
      </c>
      <c r="DW3" s="51">
        <v>59316</v>
      </c>
      <c r="DX3" s="51">
        <v>-12516</v>
      </c>
      <c r="DY3" s="51">
        <v>265738</v>
      </c>
      <c r="DZ3" s="51">
        <v>-1440330</v>
      </c>
      <c r="EA3" s="51">
        <v>-732420</v>
      </c>
      <c r="EB3" s="51">
        <v>-732420</v>
      </c>
      <c r="EC3" s="51">
        <v>-145496</v>
      </c>
      <c r="ED3" s="51">
        <v>-492195</v>
      </c>
      <c r="EE3" s="51">
        <v>-167085</v>
      </c>
      <c r="EF3" s="51">
        <v>-63292</v>
      </c>
      <c r="EG3" s="51">
        <v>-617541</v>
      </c>
      <c r="EH3" s="51">
        <v>0</v>
      </c>
      <c r="EI3" s="51">
        <v>0</v>
      </c>
      <c r="EJ3" s="51">
        <v>220922</v>
      </c>
      <c r="EK3" s="51">
        <v>0</v>
      </c>
      <c r="EL3" s="51">
        <v>-27033</v>
      </c>
      <c r="EM3" s="51">
        <v>946035</v>
      </c>
      <c r="EN3" s="51">
        <v>-10327</v>
      </c>
      <c r="EO3" s="51">
        <v>-779692</v>
      </c>
      <c r="EP3" s="51">
        <v>-63310</v>
      </c>
      <c r="EQ3" s="51">
        <v>-1879</v>
      </c>
      <c r="ER3" s="51">
        <v>-229641</v>
      </c>
      <c r="ES3" s="51">
        <v>25832</v>
      </c>
      <c r="ET3" s="51">
        <v>196446</v>
      </c>
      <c r="EU3" s="51">
        <v>-980820</v>
      </c>
      <c r="EV3" s="51">
        <v>-12759543</v>
      </c>
      <c r="EW3" s="51">
        <v>5393859</v>
      </c>
      <c r="EX3" s="51">
        <v>2364</v>
      </c>
      <c r="EY3" s="51">
        <v>-24503</v>
      </c>
      <c r="EZ3" s="51">
        <v>1559647</v>
      </c>
      <c r="FA3" s="51">
        <v>16871883</v>
      </c>
      <c r="FB3" s="51">
        <v>4235985</v>
      </c>
      <c r="FC3" s="51">
        <v>124200038</v>
      </c>
      <c r="FD3" s="51">
        <v>1728102</v>
      </c>
      <c r="FE3" s="51">
        <v>-2140849</v>
      </c>
      <c r="FF3" s="51">
        <v>161088273</v>
      </c>
      <c r="FG3" s="51">
        <v>0</v>
      </c>
      <c r="FH3" s="51">
        <v>-12783094</v>
      </c>
      <c r="FI3" s="51">
        <v>-2726815</v>
      </c>
      <c r="FJ3" s="51">
        <v>122471936</v>
      </c>
      <c r="FK3" s="51">
        <v>158947424</v>
      </c>
      <c r="FL3" s="51">
        <v>0</v>
      </c>
      <c r="FM3" s="51">
        <v>109977192</v>
      </c>
      <c r="FN3" s="51">
        <v>148575804</v>
      </c>
      <c r="FO3" s="51">
        <v>23601878</v>
      </c>
      <c r="FP3" s="51">
        <v>11238724</v>
      </c>
      <c r="FQ3" s="51">
        <v>-297188</v>
      </c>
      <c r="FR3" s="51">
        <v>-33591</v>
      </c>
      <c r="FS3" s="51">
        <v>-11496031</v>
      </c>
      <c r="FT3" s="51">
        <v>8276484</v>
      </c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  <c r="IS3" s="44"/>
      <c r="IT3" s="44"/>
      <c r="IU3" s="44"/>
      <c r="IV3" s="44"/>
      <c r="IW3" s="44"/>
      <c r="IX3" s="44"/>
      <c r="IY3" s="44"/>
      <c r="IZ3" s="44"/>
      <c r="JA3" s="44"/>
      <c r="JB3" s="44"/>
      <c r="JC3" s="44"/>
      <c r="JD3" s="44"/>
      <c r="JE3" s="44"/>
      <c r="JF3" s="44"/>
      <c r="JG3" s="44"/>
      <c r="JH3" s="44"/>
      <c r="JI3" s="44"/>
      <c r="JJ3" s="44"/>
      <c r="JK3" s="44"/>
      <c r="JL3" s="44"/>
      <c r="JM3" s="44"/>
      <c r="JN3" s="44"/>
      <c r="JO3" s="44"/>
      <c r="JP3" s="44"/>
      <c r="JQ3" s="44"/>
      <c r="JR3" s="44"/>
      <c r="JS3" s="44"/>
      <c r="JT3" s="44"/>
      <c r="JU3" s="44"/>
      <c r="JV3" s="44"/>
      <c r="JW3" s="44"/>
      <c r="JX3" s="44"/>
      <c r="JY3" s="44"/>
      <c r="JZ3" s="44"/>
      <c r="KA3" s="44"/>
      <c r="KB3" s="44"/>
      <c r="KC3" s="44"/>
      <c r="KD3" s="44"/>
      <c r="KE3" s="44"/>
      <c r="KF3" s="44"/>
      <c r="KG3" s="44"/>
      <c r="KH3" s="44"/>
      <c r="KI3" s="44"/>
      <c r="KJ3" s="44"/>
      <c r="KK3" s="44"/>
      <c r="KL3" s="44"/>
      <c r="KM3" s="44"/>
      <c r="KN3" s="44"/>
      <c r="KO3" s="44"/>
      <c r="KP3" s="44"/>
      <c r="KQ3" s="44"/>
      <c r="KR3" s="44"/>
      <c r="KS3" s="44"/>
      <c r="KT3" s="44"/>
      <c r="KU3" s="44"/>
      <c r="KV3" s="44"/>
      <c r="KW3" s="44"/>
      <c r="KX3" s="44"/>
      <c r="KY3" s="44"/>
      <c r="KZ3" s="44"/>
      <c r="LA3" s="44"/>
      <c r="LB3" s="44"/>
      <c r="LC3" s="44"/>
      <c r="LD3" s="44"/>
      <c r="LE3" s="44"/>
      <c r="LF3" s="44"/>
      <c r="LG3" s="44"/>
      <c r="LH3" s="44"/>
      <c r="LI3" s="44"/>
      <c r="LJ3" s="44"/>
      <c r="LK3" s="44"/>
      <c r="LL3" s="44"/>
      <c r="LM3" s="44"/>
      <c r="LN3" s="44"/>
      <c r="LO3" s="44"/>
      <c r="LP3" s="44"/>
      <c r="LQ3" s="44"/>
      <c r="LR3" s="44"/>
      <c r="LS3" s="44"/>
      <c r="LT3" s="44"/>
      <c r="LU3" s="44"/>
      <c r="LV3" s="44"/>
      <c r="LW3" s="44"/>
      <c r="LX3" s="44"/>
      <c r="LY3" s="44"/>
    </row>
    <row r="4" spans="1:337" x14ac:dyDescent="0.25">
      <c r="A4" s="51">
        <v>202112</v>
      </c>
      <c r="B4" s="51">
        <v>62973</v>
      </c>
      <c r="C4" s="53" t="s">
        <v>892</v>
      </c>
      <c r="D4" s="51">
        <v>1101000</v>
      </c>
      <c r="E4" s="51"/>
      <c r="F4" s="51"/>
      <c r="G4" s="51">
        <v>655887732</v>
      </c>
      <c r="H4" s="51"/>
      <c r="I4" s="51">
        <v>2493333</v>
      </c>
      <c r="J4" s="51">
        <v>3851560</v>
      </c>
      <c r="K4" s="51"/>
      <c r="L4" s="51">
        <v>3851560</v>
      </c>
      <c r="M4" s="51">
        <v>80767</v>
      </c>
      <c r="N4" s="51"/>
      <c r="O4" s="51"/>
      <c r="P4" s="51"/>
      <c r="Q4" s="51"/>
      <c r="R4" s="51"/>
      <c r="S4" s="51">
        <v>14583093</v>
      </c>
      <c r="T4" s="51">
        <v>24121616</v>
      </c>
      <c r="U4" s="51">
        <v>308355392</v>
      </c>
      <c r="V4" s="51">
        <v>8397912</v>
      </c>
      <c r="W4" s="51"/>
      <c r="X4" s="51">
        <v>2300000</v>
      </c>
      <c r="Y4" s="51"/>
      <c r="Z4" s="51">
        <v>38696</v>
      </c>
      <c r="AA4" s="51"/>
      <c r="AB4" s="51"/>
      <c r="AC4" s="51">
        <v>69042</v>
      </c>
      <c r="AD4" s="51">
        <v>37224</v>
      </c>
      <c r="AE4" s="51"/>
      <c r="AF4" s="51">
        <v>106266</v>
      </c>
      <c r="AG4" s="51"/>
      <c r="AH4" s="51">
        <v>37080</v>
      </c>
      <c r="AI4" s="51">
        <v>21614896</v>
      </c>
      <c r="AJ4" s="51">
        <v>149017579</v>
      </c>
      <c r="AK4" s="51">
        <v>461847</v>
      </c>
      <c r="AL4" s="51">
        <v>152691132</v>
      </c>
      <c r="AM4" s="51">
        <v>43836</v>
      </c>
      <c r="AN4" s="51">
        <v>470190822</v>
      </c>
      <c r="AO4" s="51">
        <v>1643447</v>
      </c>
      <c r="AP4" s="51">
        <v>171722094</v>
      </c>
      <c r="AQ4" s="51">
        <v>272261701</v>
      </c>
      <c r="AR4" s="51">
        <v>2522109</v>
      </c>
      <c r="AS4" s="51">
        <v>305194269</v>
      </c>
      <c r="AT4" s="51">
        <v>336370941</v>
      </c>
      <c r="AU4" s="51">
        <v>372601</v>
      </c>
      <c r="AV4" s="51">
        <v>7340900</v>
      </c>
      <c r="AW4" s="51">
        <v>159272</v>
      </c>
      <c r="AX4" s="51">
        <v>23114535</v>
      </c>
      <c r="AY4" s="51">
        <v>27642948</v>
      </c>
      <c r="AZ4" s="51">
        <v>31483390</v>
      </c>
      <c r="BA4" s="51">
        <v>875756</v>
      </c>
      <c r="BB4" s="51">
        <v>26767192</v>
      </c>
      <c r="BC4" s="51">
        <v>17656644</v>
      </c>
      <c r="BD4" s="51"/>
      <c r="BE4" s="51">
        <v>2412566</v>
      </c>
      <c r="BF4" s="51">
        <v>444194781</v>
      </c>
      <c r="BG4" s="51"/>
      <c r="BH4" s="51"/>
      <c r="BI4" s="51"/>
      <c r="BJ4" s="51">
        <v>272472687</v>
      </c>
      <c r="BK4" s="51">
        <v>148376677</v>
      </c>
      <c r="BL4" s="51"/>
      <c r="BM4" s="51"/>
      <c r="BN4" s="51"/>
      <c r="BO4" s="51"/>
      <c r="BP4" s="51">
        <v>18838527</v>
      </c>
      <c r="BQ4" s="51">
        <v>7062708</v>
      </c>
      <c r="BR4" s="51">
        <v>7760055</v>
      </c>
      <c r="BS4" s="51">
        <v>655887732</v>
      </c>
      <c r="BT4" s="51">
        <v>1287792</v>
      </c>
      <c r="BU4" s="51"/>
      <c r="BV4" s="51"/>
      <c r="BW4" s="51">
        <v>1882089</v>
      </c>
      <c r="BX4" s="51">
        <v>1215046</v>
      </c>
      <c r="BY4" s="51">
        <v>210986</v>
      </c>
      <c r="BZ4" s="51">
        <v>1683408</v>
      </c>
      <c r="CA4" s="51">
        <v>1882089</v>
      </c>
      <c r="CB4" s="51"/>
      <c r="CC4" s="51">
        <v>449420</v>
      </c>
      <c r="CD4" s="51"/>
      <c r="CE4" s="51">
        <v>449420</v>
      </c>
      <c r="CF4" s="51">
        <v>58888</v>
      </c>
      <c r="CG4" s="51">
        <v>7262681</v>
      </c>
      <c r="CH4" s="51">
        <v>1547025</v>
      </c>
      <c r="CI4" s="51">
        <v>52575</v>
      </c>
      <c r="CJ4" s="51"/>
      <c r="CK4" s="51"/>
      <c r="CL4" s="51"/>
      <c r="CM4" s="51">
        <v>1335387</v>
      </c>
      <c r="CN4" s="51"/>
      <c r="CO4" s="51"/>
      <c r="CP4" s="51">
        <v>126865060</v>
      </c>
      <c r="CQ4" s="51"/>
      <c r="CR4" s="51">
        <v>308060</v>
      </c>
      <c r="CS4" s="51">
        <v>96959895</v>
      </c>
      <c r="CT4" s="51">
        <v>497374</v>
      </c>
      <c r="CU4" s="51">
        <v>879876</v>
      </c>
      <c r="CV4" s="51">
        <v>1079995</v>
      </c>
      <c r="CW4" s="51"/>
      <c r="CX4" s="51">
        <v>2002891</v>
      </c>
      <c r="CY4" s="51">
        <v>158447</v>
      </c>
      <c r="CZ4" s="51">
        <v>33979562</v>
      </c>
      <c r="DA4" s="51">
        <v>318812</v>
      </c>
      <c r="DB4" s="51">
        <v>33994095</v>
      </c>
      <c r="DC4" s="51">
        <v>-38597</v>
      </c>
      <c r="DD4" s="51">
        <v>3238</v>
      </c>
      <c r="DE4" s="51">
        <v>335317</v>
      </c>
      <c r="DF4" s="51">
        <v>-19380</v>
      </c>
      <c r="DG4" s="51">
        <v>20727</v>
      </c>
      <c r="DH4" s="51"/>
      <c r="DI4" s="51">
        <v>-5241726</v>
      </c>
      <c r="DJ4" s="51">
        <v>-424085</v>
      </c>
      <c r="DK4" s="51">
        <v>-830215</v>
      </c>
      <c r="DL4" s="51">
        <v>1416864</v>
      </c>
      <c r="DM4" s="51">
        <v>35237606</v>
      </c>
      <c r="DN4" s="51">
        <v>66242</v>
      </c>
      <c r="DO4" s="51"/>
      <c r="DP4" s="51">
        <v>-359395</v>
      </c>
      <c r="DQ4" s="51">
        <v>-32805146</v>
      </c>
      <c r="DR4" s="51">
        <v>1729572</v>
      </c>
      <c r="DS4" s="51">
        <v>-32803653</v>
      </c>
      <c r="DT4" s="51">
        <v>1552271</v>
      </c>
      <c r="DU4" s="51">
        <v>-26185802</v>
      </c>
      <c r="DV4" s="51">
        <v>-970097</v>
      </c>
      <c r="DW4" s="51">
        <v>10729</v>
      </c>
      <c r="DX4" s="51"/>
      <c r="DY4" s="51">
        <v>2153753</v>
      </c>
      <c r="DZ4" s="51">
        <v>-2196611</v>
      </c>
      <c r="EA4" s="51">
        <v>-464670</v>
      </c>
      <c r="EB4" s="51">
        <v>-464670</v>
      </c>
      <c r="EC4" s="51"/>
      <c r="ED4" s="51">
        <v>-1186372</v>
      </c>
      <c r="EE4" s="51">
        <v>-114311</v>
      </c>
      <c r="EF4" s="51">
        <v>-47984</v>
      </c>
      <c r="EG4" s="51">
        <v>-2028709</v>
      </c>
      <c r="EH4" s="51"/>
      <c r="EI4" s="51">
        <v>-85923</v>
      </c>
      <c r="EJ4" s="51">
        <v>1562964</v>
      </c>
      <c r="EK4" s="51"/>
      <c r="EL4" s="51">
        <v>-18055</v>
      </c>
      <c r="EM4" s="51">
        <v>1499127</v>
      </c>
      <c r="EN4" s="51">
        <v>-424181</v>
      </c>
      <c r="EO4" s="51">
        <v>251047</v>
      </c>
      <c r="EP4" s="51">
        <v>-1493</v>
      </c>
      <c r="EQ4" s="51">
        <v>-14533</v>
      </c>
      <c r="ER4" s="51">
        <v>-162295</v>
      </c>
      <c r="ES4" s="51">
        <v>-61106</v>
      </c>
      <c r="ET4" s="51">
        <v>-1169227</v>
      </c>
      <c r="EU4" s="51">
        <v>-636733</v>
      </c>
      <c r="EV4" s="51">
        <v>-26175073</v>
      </c>
      <c r="EW4" s="51">
        <v>29452626</v>
      </c>
      <c r="EX4" s="51">
        <v>360020</v>
      </c>
      <c r="EY4" s="51">
        <v>-16362408</v>
      </c>
      <c r="EZ4" s="51">
        <v>20116930</v>
      </c>
      <c r="FA4" s="51">
        <v>33994095</v>
      </c>
      <c r="FB4" s="51">
        <v>17656644</v>
      </c>
      <c r="FC4" s="51">
        <v>422874884</v>
      </c>
      <c r="FD4" s="51">
        <v>7310206</v>
      </c>
      <c r="FE4" s="51">
        <v>-8397912</v>
      </c>
      <c r="FF4" s="51">
        <v>452592692</v>
      </c>
      <c r="FG4" s="51">
        <v>0</v>
      </c>
      <c r="FH4" s="51">
        <v>-26185803</v>
      </c>
      <c r="FI4" s="51">
        <v>-12801481</v>
      </c>
      <c r="FJ4" s="51">
        <v>415564678</v>
      </c>
      <c r="FK4" s="51">
        <v>444194780</v>
      </c>
      <c r="FL4" s="51">
        <v>0</v>
      </c>
      <c r="FM4" s="51">
        <v>349849470</v>
      </c>
      <c r="FN4" s="51">
        <v>384963259</v>
      </c>
      <c r="FO4" s="51">
        <v>-4307381</v>
      </c>
      <c r="FP4" s="51">
        <v>33346346</v>
      </c>
      <c r="FQ4" s="51">
        <v>-1863012</v>
      </c>
      <c r="FR4" s="51">
        <v>129544</v>
      </c>
      <c r="FS4" s="51">
        <v>-60223933</v>
      </c>
      <c r="FT4" s="51">
        <v>49972789</v>
      </c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  <c r="IW4" s="44"/>
      <c r="IX4" s="44"/>
      <c r="IY4" s="44"/>
      <c r="IZ4" s="44"/>
      <c r="JA4" s="44"/>
      <c r="JB4" s="44"/>
      <c r="JC4" s="44"/>
      <c r="JD4" s="44"/>
      <c r="JE4" s="44"/>
      <c r="JF4" s="44"/>
      <c r="JG4" s="44"/>
      <c r="JH4" s="44"/>
      <c r="JI4" s="44"/>
      <c r="JJ4" s="44"/>
      <c r="JK4" s="44"/>
      <c r="JL4" s="44"/>
      <c r="JM4" s="44"/>
      <c r="JN4" s="44"/>
      <c r="JO4" s="44"/>
      <c r="JP4" s="44"/>
      <c r="JQ4" s="44"/>
      <c r="JR4" s="44"/>
      <c r="JS4" s="44"/>
      <c r="JT4" s="44"/>
      <c r="JU4" s="44"/>
      <c r="JV4" s="44"/>
      <c r="JW4" s="44"/>
      <c r="JX4" s="44"/>
      <c r="JY4" s="44"/>
      <c r="JZ4" s="44"/>
      <c r="KA4" s="44"/>
      <c r="KB4" s="44"/>
      <c r="KC4" s="44"/>
      <c r="KD4" s="44"/>
      <c r="KE4" s="44"/>
      <c r="KF4" s="44"/>
      <c r="KG4" s="44"/>
      <c r="KH4" s="44"/>
      <c r="KI4" s="44"/>
      <c r="KJ4" s="44"/>
      <c r="KK4" s="44"/>
      <c r="KL4" s="44"/>
      <c r="KM4" s="44"/>
      <c r="KN4" s="44"/>
      <c r="KO4" s="44"/>
      <c r="KP4" s="44"/>
      <c r="KQ4" s="44"/>
      <c r="KR4" s="44"/>
      <c r="KS4" s="44"/>
      <c r="KT4" s="44"/>
      <c r="KU4" s="44"/>
      <c r="KV4" s="44"/>
      <c r="KW4" s="44"/>
      <c r="KX4" s="44"/>
      <c r="KY4" s="44"/>
      <c r="KZ4" s="44"/>
      <c r="LA4" s="44"/>
      <c r="LB4" s="44"/>
      <c r="LC4" s="44"/>
      <c r="LD4" s="44"/>
      <c r="LE4" s="44"/>
      <c r="LF4" s="44"/>
      <c r="LG4" s="44"/>
      <c r="LH4" s="44"/>
      <c r="LI4" s="44"/>
      <c r="LJ4" s="44"/>
      <c r="LK4" s="44"/>
      <c r="LL4" s="44"/>
      <c r="LM4" s="44"/>
      <c r="LN4" s="44"/>
      <c r="LO4" s="44"/>
      <c r="LP4" s="44"/>
      <c r="LQ4" s="44"/>
      <c r="LR4" s="44"/>
      <c r="LS4" s="44"/>
      <c r="LT4" s="44"/>
      <c r="LU4" s="44"/>
      <c r="LV4" s="44"/>
      <c r="LW4" s="44"/>
      <c r="LX4" s="44"/>
      <c r="LY4" s="44"/>
    </row>
    <row r="5" spans="1:337" x14ac:dyDescent="0.25">
      <c r="A5" s="51">
        <v>202112</v>
      </c>
      <c r="B5" s="51">
        <v>63017</v>
      </c>
      <c r="C5" s="53" t="s">
        <v>893</v>
      </c>
      <c r="D5" s="51">
        <v>15000</v>
      </c>
      <c r="E5" s="51">
        <v>0</v>
      </c>
      <c r="F5" s="51">
        <v>0</v>
      </c>
      <c r="G5" s="51">
        <v>747779</v>
      </c>
      <c r="H5" s="51">
        <v>0</v>
      </c>
      <c r="I5" s="51">
        <v>351</v>
      </c>
      <c r="J5" s="51">
        <v>0</v>
      </c>
      <c r="K5" s="51">
        <v>0</v>
      </c>
      <c r="L5" s="51">
        <v>0</v>
      </c>
      <c r="M5" s="51">
        <v>270</v>
      </c>
      <c r="N5" s="51">
        <v>0</v>
      </c>
      <c r="O5" s="51">
        <v>0</v>
      </c>
      <c r="P5" s="51">
        <v>0</v>
      </c>
      <c r="Q5" s="51"/>
      <c r="R5" s="51"/>
      <c r="S5" s="51">
        <v>0</v>
      </c>
      <c r="T5" s="51">
        <v>120420</v>
      </c>
      <c r="U5" s="51">
        <v>741700</v>
      </c>
      <c r="V5" s="51">
        <v>0</v>
      </c>
      <c r="W5" s="51">
        <v>0</v>
      </c>
      <c r="X5" s="51">
        <v>0</v>
      </c>
      <c r="Y5" s="51">
        <v>0</v>
      </c>
      <c r="Z5" s="51">
        <v>1673</v>
      </c>
      <c r="AA5" s="51">
        <v>0</v>
      </c>
      <c r="AB5" s="51">
        <v>0</v>
      </c>
      <c r="AC5" s="51">
        <v>0</v>
      </c>
      <c r="AD5" s="51">
        <v>0</v>
      </c>
      <c r="AE5" s="51">
        <v>0</v>
      </c>
      <c r="AF5" s="51">
        <v>0</v>
      </c>
      <c r="AG5" s="51">
        <v>0</v>
      </c>
      <c r="AH5" s="51">
        <v>1861</v>
      </c>
      <c r="AI5" s="51">
        <v>0</v>
      </c>
      <c r="AJ5" s="51">
        <v>104931</v>
      </c>
      <c r="AK5" s="51">
        <v>3911</v>
      </c>
      <c r="AL5" s="51">
        <v>0</v>
      </c>
      <c r="AM5" s="51">
        <v>0</v>
      </c>
      <c r="AN5" s="51">
        <v>522428</v>
      </c>
      <c r="AO5" s="51">
        <v>0</v>
      </c>
      <c r="AP5" s="51">
        <v>522428</v>
      </c>
      <c r="AQ5" s="51">
        <v>0</v>
      </c>
      <c r="AR5" s="51"/>
      <c r="AS5" s="51">
        <v>0</v>
      </c>
      <c r="AT5" s="51">
        <v>741700</v>
      </c>
      <c r="AU5" s="51"/>
      <c r="AV5" s="51">
        <v>0</v>
      </c>
      <c r="AW5" s="51">
        <v>0</v>
      </c>
      <c r="AX5" s="51"/>
      <c r="AY5" s="51"/>
      <c r="AZ5" s="51"/>
      <c r="BA5" s="51"/>
      <c r="BB5" s="51"/>
      <c r="BC5" s="51">
        <v>522409</v>
      </c>
      <c r="BD5" s="51">
        <v>0</v>
      </c>
      <c r="BE5" s="51">
        <v>81</v>
      </c>
      <c r="BF5" s="51">
        <v>522428</v>
      </c>
      <c r="BG5" s="51"/>
      <c r="BH5" s="51">
        <v>0</v>
      </c>
      <c r="BI5" s="51">
        <v>0</v>
      </c>
      <c r="BJ5" s="51">
        <v>0</v>
      </c>
      <c r="BK5" s="51">
        <v>741700</v>
      </c>
      <c r="BL5" s="51">
        <v>0</v>
      </c>
      <c r="BM5" s="51">
        <v>0</v>
      </c>
      <c r="BN5" s="51">
        <v>0</v>
      </c>
      <c r="BO5" s="51">
        <v>0</v>
      </c>
      <c r="BP5" s="51">
        <v>105420</v>
      </c>
      <c r="BQ5" s="51">
        <v>0</v>
      </c>
      <c r="BR5" s="51">
        <v>5728</v>
      </c>
      <c r="BS5" s="51">
        <v>747779</v>
      </c>
      <c r="BT5" s="51">
        <v>0</v>
      </c>
      <c r="BU5" s="51">
        <v>0</v>
      </c>
      <c r="BV5" s="51">
        <v>0</v>
      </c>
      <c r="BW5" s="51">
        <v>0</v>
      </c>
      <c r="BX5" s="51">
        <v>19</v>
      </c>
      <c r="BY5" s="51">
        <v>0</v>
      </c>
      <c r="BZ5" s="51">
        <v>0</v>
      </c>
      <c r="CA5" s="51">
        <v>0</v>
      </c>
      <c r="CB5" s="51">
        <v>0</v>
      </c>
      <c r="CC5" s="51">
        <v>0</v>
      </c>
      <c r="CD5" s="51">
        <v>0</v>
      </c>
      <c r="CE5" s="51">
        <v>0</v>
      </c>
      <c r="CF5" s="51">
        <v>0</v>
      </c>
      <c r="CG5" s="51">
        <v>5728</v>
      </c>
      <c r="CH5" s="51">
        <v>0</v>
      </c>
      <c r="CI5" s="51">
        <v>0</v>
      </c>
      <c r="CJ5" s="51"/>
      <c r="CK5" s="51">
        <v>0</v>
      </c>
      <c r="CL5" s="51">
        <v>0</v>
      </c>
      <c r="CM5" s="51">
        <v>0</v>
      </c>
      <c r="CN5" s="51"/>
      <c r="CO5" s="51">
        <v>0</v>
      </c>
      <c r="CP5" s="51">
        <v>97486</v>
      </c>
      <c r="CQ5" s="51">
        <v>0</v>
      </c>
      <c r="CR5" s="51">
        <v>0</v>
      </c>
      <c r="CS5" s="51">
        <v>0</v>
      </c>
      <c r="CT5" s="51">
        <v>0</v>
      </c>
      <c r="CU5" s="51">
        <v>0</v>
      </c>
      <c r="CV5" s="51">
        <v>0</v>
      </c>
      <c r="CW5" s="51">
        <v>0</v>
      </c>
      <c r="CX5" s="51">
        <v>442</v>
      </c>
      <c r="CY5" s="51"/>
      <c r="CZ5" s="51">
        <v>336713</v>
      </c>
      <c r="DA5" s="51">
        <v>0</v>
      </c>
      <c r="DB5" s="51">
        <v>337761</v>
      </c>
      <c r="DC5" s="51">
        <v>0</v>
      </c>
      <c r="DD5" s="51">
        <v>0</v>
      </c>
      <c r="DE5" s="51">
        <v>-1670</v>
      </c>
      <c r="DF5" s="51"/>
      <c r="DG5" s="51">
        <v>0</v>
      </c>
      <c r="DH5" s="51"/>
      <c r="DI5" s="51">
        <v>0</v>
      </c>
      <c r="DJ5" s="51"/>
      <c r="DK5" s="51">
        <v>-4239</v>
      </c>
      <c r="DL5" s="51">
        <v>0</v>
      </c>
      <c r="DM5" s="51">
        <v>-3439</v>
      </c>
      <c r="DN5" s="51"/>
      <c r="DO5" s="51">
        <v>13</v>
      </c>
      <c r="DP5" s="51">
        <v>-6359</v>
      </c>
      <c r="DQ5" s="51">
        <v>-141892</v>
      </c>
      <c r="DR5" s="51">
        <v>-958</v>
      </c>
      <c r="DS5" s="51">
        <v>-141892</v>
      </c>
      <c r="DT5" s="51"/>
      <c r="DU5" s="51">
        <v>-182025</v>
      </c>
      <c r="DV5" s="51">
        <v>-435</v>
      </c>
      <c r="DW5" s="51">
        <v>0</v>
      </c>
      <c r="DX5" s="51"/>
      <c r="DY5" s="51">
        <v>-1228</v>
      </c>
      <c r="DZ5" s="51"/>
      <c r="EA5" s="51"/>
      <c r="EB5" s="51">
        <v>0</v>
      </c>
      <c r="EC5" s="51">
        <v>0</v>
      </c>
      <c r="ED5" s="51">
        <v>-10585</v>
      </c>
      <c r="EE5" s="51"/>
      <c r="EF5" s="51"/>
      <c r="EG5" s="51"/>
      <c r="EH5" s="51"/>
      <c r="EI5" s="51"/>
      <c r="EJ5" s="51">
        <v>0</v>
      </c>
      <c r="EK5" s="51">
        <v>0</v>
      </c>
      <c r="EL5" s="51"/>
      <c r="EM5" s="51"/>
      <c r="EN5" s="51">
        <v>270</v>
      </c>
      <c r="EO5" s="51"/>
      <c r="EP5" s="51">
        <v>0</v>
      </c>
      <c r="EQ5" s="51">
        <v>-1048</v>
      </c>
      <c r="ER5" s="51"/>
      <c r="ES5" s="51"/>
      <c r="ET5" s="51">
        <v>0</v>
      </c>
      <c r="EU5" s="51">
        <v>1670</v>
      </c>
      <c r="EV5" s="51">
        <v>-182025</v>
      </c>
      <c r="EW5" s="51">
        <v>-10044</v>
      </c>
      <c r="EX5" s="51"/>
      <c r="EY5" s="51">
        <v>-38</v>
      </c>
      <c r="EZ5" s="51">
        <v>7078</v>
      </c>
      <c r="FA5" s="51">
        <v>337761</v>
      </c>
      <c r="FB5" s="51"/>
      <c r="FC5" s="51"/>
      <c r="FD5" s="51"/>
      <c r="FE5" s="51"/>
      <c r="FF5" s="51">
        <v>522428</v>
      </c>
      <c r="FG5" s="51"/>
      <c r="FH5" s="51">
        <v>-182025</v>
      </c>
      <c r="FI5" s="51">
        <v>380536</v>
      </c>
      <c r="FJ5" s="51"/>
      <c r="FK5" s="51">
        <v>522428</v>
      </c>
      <c r="FL5" s="51"/>
      <c r="FM5" s="51">
        <v>380536</v>
      </c>
      <c r="FN5" s="51">
        <v>522428</v>
      </c>
      <c r="FO5" s="51">
        <v>21</v>
      </c>
      <c r="FP5" s="51">
        <v>-1769</v>
      </c>
      <c r="FQ5" s="51">
        <v>-11048</v>
      </c>
      <c r="FR5" s="51">
        <v>-1048</v>
      </c>
      <c r="FS5" s="51"/>
      <c r="FT5" s="51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  <c r="JC5" s="44"/>
      <c r="JD5" s="44"/>
      <c r="JE5" s="44"/>
      <c r="JF5" s="44"/>
      <c r="JG5" s="44"/>
      <c r="JH5" s="44"/>
      <c r="JI5" s="44"/>
      <c r="JJ5" s="44"/>
      <c r="JK5" s="44"/>
      <c r="JL5" s="44"/>
      <c r="JM5" s="44"/>
      <c r="JN5" s="44"/>
      <c r="JO5" s="44"/>
      <c r="JP5" s="44"/>
      <c r="JQ5" s="44"/>
      <c r="JR5" s="44"/>
      <c r="JS5" s="44"/>
      <c r="JT5" s="44"/>
      <c r="JU5" s="44"/>
      <c r="JV5" s="44"/>
      <c r="JW5" s="44"/>
      <c r="JX5" s="44"/>
      <c r="JY5" s="44"/>
      <c r="JZ5" s="44"/>
      <c r="KA5" s="44"/>
      <c r="KB5" s="44"/>
      <c r="KC5" s="44"/>
      <c r="KD5" s="44"/>
      <c r="KE5" s="44"/>
      <c r="KF5" s="44"/>
      <c r="KG5" s="44"/>
      <c r="KH5" s="44"/>
      <c r="KI5" s="44"/>
      <c r="KJ5" s="44"/>
      <c r="KK5" s="44"/>
      <c r="KL5" s="44"/>
      <c r="KM5" s="44"/>
      <c r="KN5" s="44"/>
      <c r="KO5" s="44"/>
      <c r="KP5" s="44"/>
      <c r="KQ5" s="44"/>
      <c r="KR5" s="44"/>
      <c r="KS5" s="44"/>
      <c r="KT5" s="44"/>
      <c r="KU5" s="44"/>
      <c r="KV5" s="44"/>
      <c r="KW5" s="44"/>
      <c r="KX5" s="44"/>
      <c r="KY5" s="44"/>
      <c r="KZ5" s="44"/>
      <c r="LA5" s="44"/>
      <c r="LB5" s="44"/>
      <c r="LC5" s="44"/>
      <c r="LD5" s="44"/>
      <c r="LE5" s="44"/>
      <c r="LF5" s="44"/>
      <c r="LG5" s="44"/>
      <c r="LH5" s="44"/>
      <c r="LI5" s="44"/>
      <c r="LJ5" s="44"/>
      <c r="LK5" s="44"/>
      <c r="LL5" s="44"/>
      <c r="LM5" s="44"/>
      <c r="LN5" s="44"/>
      <c r="LO5" s="44"/>
      <c r="LP5" s="44"/>
      <c r="LQ5" s="44"/>
      <c r="LR5" s="44"/>
      <c r="LS5" s="44"/>
      <c r="LT5" s="44"/>
      <c r="LU5" s="44"/>
      <c r="LV5" s="44"/>
      <c r="LW5" s="44"/>
      <c r="LX5" s="44"/>
      <c r="LY5" s="44"/>
    </row>
    <row r="6" spans="1:337" x14ac:dyDescent="0.25">
      <c r="A6" s="51">
        <v>202112</v>
      </c>
      <c r="B6" s="51">
        <v>62992</v>
      </c>
      <c r="C6" s="53" t="s">
        <v>894</v>
      </c>
      <c r="D6" s="51">
        <v>110000</v>
      </c>
      <c r="E6" s="51"/>
      <c r="F6" s="51">
        <v>4832671</v>
      </c>
      <c r="G6" s="51">
        <v>238590194</v>
      </c>
      <c r="H6" s="51"/>
      <c r="I6" s="51">
        <v>409102</v>
      </c>
      <c r="J6" s="51">
        <v>4501070</v>
      </c>
      <c r="K6" s="51">
        <v>0</v>
      </c>
      <c r="L6" s="51">
        <v>299588</v>
      </c>
      <c r="M6" s="51">
        <v>43134</v>
      </c>
      <c r="N6" s="51"/>
      <c r="O6" s="51">
        <v>190</v>
      </c>
      <c r="P6" s="51"/>
      <c r="Q6" s="51">
        <v>113239</v>
      </c>
      <c r="R6" s="51">
        <v>1390</v>
      </c>
      <c r="S6" s="51">
        <v>7669873</v>
      </c>
      <c r="T6" s="51">
        <v>6531967</v>
      </c>
      <c r="U6" s="51">
        <v>25354290</v>
      </c>
      <c r="V6" s="51"/>
      <c r="W6" s="51"/>
      <c r="X6" s="51"/>
      <c r="Y6" s="51"/>
      <c r="Z6" s="51">
        <v>8255</v>
      </c>
      <c r="AA6" s="51"/>
      <c r="AB6" s="51"/>
      <c r="AC6" s="51">
        <v>0</v>
      </c>
      <c r="AD6" s="51">
        <v>0</v>
      </c>
      <c r="AE6" s="51"/>
      <c r="AF6" s="51">
        <v>0</v>
      </c>
      <c r="AG6" s="51"/>
      <c r="AH6" s="51"/>
      <c r="AI6" s="51">
        <v>0</v>
      </c>
      <c r="AJ6" s="51">
        <v>8095685</v>
      </c>
      <c r="AK6" s="51">
        <v>31495</v>
      </c>
      <c r="AL6" s="51">
        <v>5284406</v>
      </c>
      <c r="AM6" s="51">
        <v>1376675</v>
      </c>
      <c r="AN6" s="51">
        <v>219461472</v>
      </c>
      <c r="AO6" s="51">
        <v>0</v>
      </c>
      <c r="AP6" s="51">
        <v>7441333</v>
      </c>
      <c r="AQ6" s="51">
        <v>202841228</v>
      </c>
      <c r="AR6" s="51">
        <v>0</v>
      </c>
      <c r="AS6" s="51">
        <v>200994464</v>
      </c>
      <c r="AT6" s="51">
        <v>31705028</v>
      </c>
      <c r="AU6" s="51">
        <v>0</v>
      </c>
      <c r="AV6" s="51">
        <v>434988</v>
      </c>
      <c r="AW6" s="51">
        <v>399229</v>
      </c>
      <c r="AX6" s="51">
        <v>1694215</v>
      </c>
      <c r="AY6" s="51">
        <v>6350738</v>
      </c>
      <c r="AZ6" s="51">
        <v>9642117</v>
      </c>
      <c r="BA6" s="51">
        <v>97691</v>
      </c>
      <c r="BB6" s="51">
        <v>5942218</v>
      </c>
      <c r="BC6" s="51">
        <v>1711715</v>
      </c>
      <c r="BD6" s="51"/>
      <c r="BE6" s="51">
        <v>363229</v>
      </c>
      <c r="BF6" s="51">
        <v>210283574</v>
      </c>
      <c r="BG6" s="51">
        <v>114629</v>
      </c>
      <c r="BH6" s="51"/>
      <c r="BI6" s="51"/>
      <c r="BJ6" s="51">
        <v>202842241</v>
      </c>
      <c r="BK6" s="51">
        <v>12012574</v>
      </c>
      <c r="BL6" s="51"/>
      <c r="BM6" s="51"/>
      <c r="BN6" s="51">
        <v>190</v>
      </c>
      <c r="BO6" s="51">
        <v>4201482</v>
      </c>
      <c r="BP6" s="51">
        <v>6421777</v>
      </c>
      <c r="BQ6" s="51"/>
      <c r="BR6" s="51">
        <v>458162</v>
      </c>
      <c r="BS6" s="51">
        <v>238590194</v>
      </c>
      <c r="BT6" s="51">
        <v>52647</v>
      </c>
      <c r="BU6" s="51"/>
      <c r="BV6" s="51">
        <v>0</v>
      </c>
      <c r="BW6" s="51">
        <v>0</v>
      </c>
      <c r="BX6" s="51">
        <v>45983</v>
      </c>
      <c r="BY6" s="51">
        <v>1013</v>
      </c>
      <c r="BZ6" s="51">
        <v>78703</v>
      </c>
      <c r="CA6" s="51"/>
      <c r="CB6" s="51"/>
      <c r="CC6" s="51">
        <v>646547</v>
      </c>
      <c r="CD6" s="51"/>
      <c r="CE6" s="51">
        <v>646547</v>
      </c>
      <c r="CF6" s="51"/>
      <c r="CG6" s="51">
        <v>325411</v>
      </c>
      <c r="CH6" s="51">
        <v>4908809</v>
      </c>
      <c r="CI6" s="51">
        <v>5</v>
      </c>
      <c r="CJ6" s="51">
        <v>95876</v>
      </c>
      <c r="CK6" s="51"/>
      <c r="CL6" s="51">
        <v>2739</v>
      </c>
      <c r="CM6" s="51">
        <v>0</v>
      </c>
      <c r="CN6" s="51">
        <v>214953</v>
      </c>
      <c r="CO6" s="51"/>
      <c r="CP6" s="51">
        <v>3223264</v>
      </c>
      <c r="CQ6" s="51"/>
      <c r="CR6" s="51"/>
      <c r="CS6" s="51">
        <v>1565743</v>
      </c>
      <c r="CT6" s="51">
        <v>132751</v>
      </c>
      <c r="CU6" s="51">
        <v>4262257</v>
      </c>
      <c r="CV6" s="51">
        <v>4653</v>
      </c>
      <c r="CW6" s="51"/>
      <c r="CX6" s="51">
        <v>399</v>
      </c>
      <c r="CY6" s="51">
        <v>2789</v>
      </c>
      <c r="CZ6" s="51">
        <v>9307910</v>
      </c>
      <c r="DA6" s="51">
        <v>0</v>
      </c>
      <c r="DB6" s="51">
        <v>9307910</v>
      </c>
      <c r="DC6" s="51">
        <v>0</v>
      </c>
      <c r="DD6" s="51">
        <v>0</v>
      </c>
      <c r="DE6" s="51">
        <v>682060</v>
      </c>
      <c r="DF6" s="51">
        <v>0</v>
      </c>
      <c r="DG6" s="51">
        <v>0</v>
      </c>
      <c r="DH6" s="51">
        <v>0</v>
      </c>
      <c r="DI6" s="51">
        <v>-5072839</v>
      </c>
      <c r="DJ6" s="51">
        <v>79628</v>
      </c>
      <c r="DK6" s="51">
        <v>-126997</v>
      </c>
      <c r="DL6" s="51">
        <v>3044469</v>
      </c>
      <c r="DM6" s="51">
        <v>33500522</v>
      </c>
      <c r="DN6" s="51">
        <v>0</v>
      </c>
      <c r="DO6" s="51">
        <v>0</v>
      </c>
      <c r="DP6" s="51">
        <v>0</v>
      </c>
      <c r="DQ6" s="51">
        <v>-30061206</v>
      </c>
      <c r="DR6" s="51">
        <v>626130</v>
      </c>
      <c r="DS6" s="51">
        <v>-30061206</v>
      </c>
      <c r="DT6" s="51">
        <v>860786</v>
      </c>
      <c r="DU6" s="51">
        <v>-6488585</v>
      </c>
      <c r="DV6" s="51">
        <v>-343722</v>
      </c>
      <c r="DW6" s="51">
        <v>0</v>
      </c>
      <c r="DX6" s="51">
        <v>0</v>
      </c>
      <c r="DY6" s="51">
        <v>682462</v>
      </c>
      <c r="DZ6" s="51">
        <v>-488937</v>
      </c>
      <c r="EA6" s="51">
        <v>3</v>
      </c>
      <c r="EB6" s="51">
        <v>3</v>
      </c>
      <c r="EC6" s="51">
        <v>-281689</v>
      </c>
      <c r="ED6" s="51">
        <v>-126997</v>
      </c>
      <c r="EE6" s="51">
        <v>-23301</v>
      </c>
      <c r="EF6" s="51">
        <v>0</v>
      </c>
      <c r="EG6" s="51">
        <v>-664993</v>
      </c>
      <c r="EH6" s="51">
        <v>0</v>
      </c>
      <c r="EI6" s="51">
        <v>0</v>
      </c>
      <c r="EJ6" s="51">
        <v>125458</v>
      </c>
      <c r="EK6" s="51">
        <v>0</v>
      </c>
      <c r="EL6" s="51">
        <v>-721222</v>
      </c>
      <c r="EM6" s="51">
        <v>857997</v>
      </c>
      <c r="EN6" s="51">
        <v>-56332</v>
      </c>
      <c r="EO6" s="51">
        <v>96428</v>
      </c>
      <c r="EP6" s="51">
        <v>0</v>
      </c>
      <c r="EQ6" s="51">
        <v>0</v>
      </c>
      <c r="ER6" s="51">
        <v>-23301</v>
      </c>
      <c r="ES6" s="51">
        <v>0</v>
      </c>
      <c r="ET6" s="51">
        <v>0</v>
      </c>
      <c r="EU6" s="51">
        <v>-776717</v>
      </c>
      <c r="EV6" s="51">
        <v>-6488585</v>
      </c>
      <c r="EW6" s="51">
        <v>20738261</v>
      </c>
      <c r="EX6" s="51">
        <v>372677</v>
      </c>
      <c r="EY6" s="51">
        <v>-5113</v>
      </c>
      <c r="EZ6" s="51">
        <v>9941169</v>
      </c>
      <c r="FA6" s="51">
        <v>9301954</v>
      </c>
      <c r="FB6" s="51">
        <v>2075502</v>
      </c>
      <c r="FC6" s="51">
        <v>180214239</v>
      </c>
      <c r="FD6" s="51"/>
      <c r="FE6" s="51">
        <v>0</v>
      </c>
      <c r="FF6" s="51">
        <v>210283574</v>
      </c>
      <c r="FG6" s="51">
        <v>0</v>
      </c>
      <c r="FH6" s="51">
        <v>-6285188</v>
      </c>
      <c r="FI6" s="51">
        <v>-1615262</v>
      </c>
      <c r="FJ6" s="51">
        <v>180214239</v>
      </c>
      <c r="FK6" s="51">
        <v>210283574</v>
      </c>
      <c r="FL6" s="51">
        <v>1</v>
      </c>
      <c r="FM6" s="51">
        <v>178337475</v>
      </c>
      <c r="FN6" s="51">
        <v>208107717</v>
      </c>
      <c r="FO6" s="51">
        <v>0</v>
      </c>
      <c r="FP6" s="51">
        <v>26989249</v>
      </c>
      <c r="FQ6" s="51">
        <v>-226682</v>
      </c>
      <c r="FR6" s="51">
        <v>-9091</v>
      </c>
      <c r="FS6" s="51">
        <v>-261503</v>
      </c>
      <c r="FT6" s="51">
        <v>100355</v>
      </c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  <c r="IW6" s="44"/>
      <c r="IX6" s="44"/>
      <c r="IY6" s="44"/>
      <c r="IZ6" s="44"/>
      <c r="JA6" s="44"/>
      <c r="JB6" s="44"/>
      <c r="JC6" s="44"/>
      <c r="JD6" s="44"/>
      <c r="JE6" s="44"/>
      <c r="JF6" s="44"/>
      <c r="JG6" s="44"/>
      <c r="JH6" s="44"/>
      <c r="JI6" s="44"/>
      <c r="JJ6" s="44"/>
      <c r="JK6" s="44"/>
      <c r="JL6" s="44"/>
      <c r="JM6" s="44"/>
      <c r="JN6" s="44"/>
      <c r="JO6" s="44"/>
      <c r="JP6" s="44"/>
      <c r="JQ6" s="44"/>
      <c r="JR6" s="44"/>
      <c r="JS6" s="44"/>
      <c r="JT6" s="44"/>
      <c r="JU6" s="44"/>
      <c r="JV6" s="44"/>
      <c r="JW6" s="44"/>
      <c r="JX6" s="44"/>
      <c r="JY6" s="44"/>
      <c r="JZ6" s="44"/>
      <c r="KA6" s="44"/>
      <c r="KB6" s="44"/>
      <c r="KC6" s="44"/>
      <c r="KD6" s="44"/>
      <c r="KE6" s="44"/>
      <c r="KF6" s="44"/>
      <c r="KG6" s="44"/>
      <c r="KH6" s="44"/>
      <c r="KI6" s="44"/>
      <c r="KJ6" s="44"/>
      <c r="KK6" s="44"/>
      <c r="KL6" s="44"/>
      <c r="KM6" s="44"/>
      <c r="KN6" s="44"/>
      <c r="KO6" s="44"/>
      <c r="KP6" s="44"/>
      <c r="KQ6" s="44"/>
      <c r="KR6" s="44"/>
      <c r="KS6" s="44"/>
      <c r="KT6" s="44"/>
      <c r="KU6" s="44"/>
      <c r="KV6" s="44"/>
      <c r="KW6" s="44"/>
      <c r="KX6" s="44"/>
      <c r="KY6" s="44"/>
      <c r="KZ6" s="44"/>
      <c r="LA6" s="44"/>
      <c r="LB6" s="44"/>
      <c r="LC6" s="44"/>
      <c r="LD6" s="44"/>
      <c r="LE6" s="44"/>
      <c r="LF6" s="44"/>
      <c r="LG6" s="44"/>
      <c r="LH6" s="44"/>
      <c r="LI6" s="44"/>
      <c r="LJ6" s="44"/>
      <c r="LK6" s="44"/>
      <c r="LL6" s="44"/>
      <c r="LM6" s="44"/>
      <c r="LN6" s="44"/>
      <c r="LO6" s="44"/>
      <c r="LP6" s="44"/>
      <c r="LQ6" s="44"/>
      <c r="LR6" s="44"/>
      <c r="LS6" s="44"/>
      <c r="LT6" s="44"/>
      <c r="LU6" s="44"/>
      <c r="LV6" s="44"/>
      <c r="LW6" s="44"/>
      <c r="LX6" s="44"/>
      <c r="LY6" s="44"/>
    </row>
    <row r="7" spans="1:337" x14ac:dyDescent="0.25">
      <c r="A7" s="51">
        <v>202112</v>
      </c>
      <c r="B7" s="51">
        <v>63000</v>
      </c>
      <c r="C7" s="53" t="s">
        <v>1425</v>
      </c>
      <c r="D7" s="51">
        <v>49070</v>
      </c>
      <c r="E7" s="51">
        <v>0</v>
      </c>
      <c r="F7" s="51">
        <v>1457241</v>
      </c>
      <c r="G7" s="51">
        <v>146000417</v>
      </c>
      <c r="H7" s="51">
        <v>0</v>
      </c>
      <c r="I7" s="51">
        <v>424646</v>
      </c>
      <c r="J7" s="51">
        <v>7472132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1298</v>
      </c>
      <c r="S7" s="51">
        <v>0</v>
      </c>
      <c r="T7" s="51">
        <v>306960</v>
      </c>
      <c r="U7" s="51">
        <v>140760699</v>
      </c>
      <c r="V7" s="51">
        <v>0</v>
      </c>
      <c r="W7" s="51">
        <v>0</v>
      </c>
      <c r="X7" s="51">
        <v>0</v>
      </c>
      <c r="Y7" s="51">
        <v>0</v>
      </c>
      <c r="Z7" s="51">
        <v>0</v>
      </c>
      <c r="AA7" s="51">
        <v>0</v>
      </c>
      <c r="AB7" s="51">
        <v>0</v>
      </c>
      <c r="AC7" s="51">
        <v>0</v>
      </c>
      <c r="AD7" s="51">
        <v>0</v>
      </c>
      <c r="AE7" s="51">
        <v>0</v>
      </c>
      <c r="AF7" s="51">
        <v>0</v>
      </c>
      <c r="AG7" s="51">
        <v>0</v>
      </c>
      <c r="AH7" s="51">
        <v>0</v>
      </c>
      <c r="AI7" s="51">
        <v>10324414</v>
      </c>
      <c r="AJ7" s="51">
        <v>15569508</v>
      </c>
      <c r="AK7" s="51">
        <v>3346</v>
      </c>
      <c r="AL7" s="51">
        <v>33767107</v>
      </c>
      <c r="AM7" s="51">
        <v>0</v>
      </c>
      <c r="AN7" s="51">
        <v>122595133</v>
      </c>
      <c r="AO7" s="51">
        <v>0</v>
      </c>
      <c r="AP7" s="51">
        <v>122595133</v>
      </c>
      <c r="AQ7" s="51">
        <v>0</v>
      </c>
      <c r="AR7" s="51">
        <v>0</v>
      </c>
      <c r="AS7" s="51">
        <v>0</v>
      </c>
      <c r="AT7" s="51">
        <v>144436517</v>
      </c>
      <c r="AU7" s="51">
        <v>0</v>
      </c>
      <c r="AV7" s="51">
        <v>2959100</v>
      </c>
      <c r="AW7" s="51">
        <v>68724844</v>
      </c>
      <c r="AX7" s="51">
        <v>896977</v>
      </c>
      <c r="AY7" s="51">
        <v>3675818</v>
      </c>
      <c r="AZ7" s="51">
        <v>64229664</v>
      </c>
      <c r="BA7" s="51">
        <v>88258</v>
      </c>
      <c r="BB7" s="51">
        <v>3587560</v>
      </c>
      <c r="BC7" s="51">
        <v>18683323</v>
      </c>
      <c r="BD7" s="51">
        <v>0</v>
      </c>
      <c r="BE7" s="51">
        <v>424646</v>
      </c>
      <c r="BF7" s="51">
        <v>122595133</v>
      </c>
      <c r="BG7" s="51">
        <v>1298</v>
      </c>
      <c r="BH7" s="51">
        <v>0</v>
      </c>
      <c r="BI7" s="51">
        <v>0</v>
      </c>
      <c r="BJ7" s="51">
        <v>0</v>
      </c>
      <c r="BK7" s="51">
        <v>70408516</v>
      </c>
      <c r="BL7" s="51">
        <v>0</v>
      </c>
      <c r="BM7" s="51">
        <v>0</v>
      </c>
      <c r="BN7" s="51">
        <v>0</v>
      </c>
      <c r="BO7" s="51">
        <v>7472132</v>
      </c>
      <c r="BP7" s="51">
        <v>257890</v>
      </c>
      <c r="BQ7" s="51">
        <v>56684</v>
      </c>
      <c r="BR7" s="51">
        <v>700622</v>
      </c>
      <c r="BS7" s="51">
        <v>146000417</v>
      </c>
      <c r="BT7" s="51">
        <v>0</v>
      </c>
      <c r="BU7" s="51">
        <v>0</v>
      </c>
      <c r="BV7" s="51">
        <v>0</v>
      </c>
      <c r="BW7" s="51">
        <v>0</v>
      </c>
      <c r="BX7" s="51">
        <v>1419859</v>
      </c>
      <c r="BY7" s="51">
        <v>0</v>
      </c>
      <c r="BZ7" s="51">
        <v>0</v>
      </c>
      <c r="CA7" s="51">
        <v>0</v>
      </c>
      <c r="CB7" s="51">
        <v>0</v>
      </c>
      <c r="CC7" s="51">
        <v>39282</v>
      </c>
      <c r="CD7" s="51">
        <v>0</v>
      </c>
      <c r="CE7" s="51">
        <v>39282</v>
      </c>
      <c r="CF7" s="51">
        <v>0</v>
      </c>
      <c r="CG7" s="51">
        <v>528416</v>
      </c>
      <c r="CH7" s="51">
        <v>437334</v>
      </c>
      <c r="CI7" s="51">
        <v>218708</v>
      </c>
      <c r="CJ7" s="51">
        <v>0</v>
      </c>
      <c r="CK7" s="51">
        <v>0</v>
      </c>
      <c r="CL7" s="51">
        <v>0</v>
      </c>
      <c r="CM7" s="51">
        <v>0</v>
      </c>
      <c r="CN7" s="51">
        <v>0</v>
      </c>
      <c r="CO7" s="51">
        <v>0</v>
      </c>
      <c r="CP7" s="51">
        <v>3784507</v>
      </c>
      <c r="CQ7" s="51">
        <v>0</v>
      </c>
      <c r="CR7" s="51">
        <v>0</v>
      </c>
      <c r="CS7" s="51">
        <v>2266442</v>
      </c>
      <c r="CT7" s="51">
        <v>172206</v>
      </c>
      <c r="CU7" s="51">
        <v>179344</v>
      </c>
      <c r="CV7" s="51">
        <v>0</v>
      </c>
      <c r="CW7" s="51">
        <v>0</v>
      </c>
      <c r="CX7" s="51">
        <v>-35452</v>
      </c>
      <c r="CY7" s="51">
        <v>0</v>
      </c>
      <c r="CZ7" s="51">
        <v>6050338</v>
      </c>
      <c r="DA7" s="51">
        <v>0</v>
      </c>
      <c r="DB7" s="51">
        <v>6050338</v>
      </c>
      <c r="DC7" s="51">
        <v>0</v>
      </c>
      <c r="DD7" s="51">
        <v>0</v>
      </c>
      <c r="DE7" s="51">
        <v>37185</v>
      </c>
      <c r="DF7" s="51">
        <v>0</v>
      </c>
      <c r="DG7" s="51">
        <v>0</v>
      </c>
      <c r="DH7" s="51">
        <v>0</v>
      </c>
      <c r="DI7" s="51">
        <v>-2091867</v>
      </c>
      <c r="DJ7" s="51">
        <v>0</v>
      </c>
      <c r="DK7" s="51">
        <v>-55541</v>
      </c>
      <c r="DL7" s="51">
        <v>177636</v>
      </c>
      <c r="DM7" s="51">
        <v>14004051</v>
      </c>
      <c r="DN7" s="51">
        <v>0</v>
      </c>
      <c r="DO7" s="51">
        <v>0</v>
      </c>
      <c r="DP7" s="51">
        <v>0</v>
      </c>
      <c r="DQ7" s="51">
        <v>-15299113</v>
      </c>
      <c r="DR7" s="51">
        <v>0</v>
      </c>
      <c r="DS7" s="51">
        <v>-15299113</v>
      </c>
      <c r="DT7" s="51">
        <v>0</v>
      </c>
      <c r="DU7" s="51">
        <v>-1707783</v>
      </c>
      <c r="DV7" s="51">
        <v>-447899</v>
      </c>
      <c r="DW7" s="51">
        <v>0</v>
      </c>
      <c r="DX7" s="51">
        <v>0</v>
      </c>
      <c r="DY7" s="51">
        <v>1733</v>
      </c>
      <c r="DZ7" s="51">
        <v>0</v>
      </c>
      <c r="EA7" s="51">
        <v>0</v>
      </c>
      <c r="EB7" s="51">
        <v>0</v>
      </c>
      <c r="EC7" s="51">
        <v>-898613</v>
      </c>
      <c r="ED7" s="51">
        <v>-55541</v>
      </c>
      <c r="EE7" s="51">
        <v>0</v>
      </c>
      <c r="EF7" s="51">
        <v>0</v>
      </c>
      <c r="EG7" s="51">
        <v>0</v>
      </c>
      <c r="EH7" s="51">
        <v>0</v>
      </c>
      <c r="EI7" s="51">
        <v>0</v>
      </c>
      <c r="EJ7" s="51">
        <v>-13793</v>
      </c>
      <c r="EK7" s="51">
        <v>0</v>
      </c>
      <c r="EL7" s="51">
        <v>0</v>
      </c>
      <c r="EM7" s="51">
        <v>0</v>
      </c>
      <c r="EN7" s="51">
        <v>-1733</v>
      </c>
      <c r="EO7" s="51">
        <v>0</v>
      </c>
      <c r="EP7" s="51">
        <v>0</v>
      </c>
      <c r="EQ7" s="51">
        <v>0</v>
      </c>
      <c r="ER7" s="51">
        <v>0</v>
      </c>
      <c r="ES7" s="51">
        <v>0</v>
      </c>
      <c r="ET7" s="51">
        <v>0</v>
      </c>
      <c r="EU7" s="51">
        <v>-36924</v>
      </c>
      <c r="EV7" s="51">
        <v>-1707783</v>
      </c>
      <c r="EW7" s="51">
        <v>8931649</v>
      </c>
      <c r="EX7" s="51">
        <v>0</v>
      </c>
      <c r="EY7" s="51">
        <v>-306271</v>
      </c>
      <c r="EZ7" s="51">
        <v>5662729</v>
      </c>
      <c r="FA7" s="51">
        <v>6050338</v>
      </c>
      <c r="FB7" s="51">
        <v>18683323</v>
      </c>
      <c r="FC7" s="51">
        <v>107296020</v>
      </c>
      <c r="FD7" s="51">
        <v>0</v>
      </c>
      <c r="FE7" s="51">
        <v>0</v>
      </c>
      <c r="FF7" s="51">
        <v>122595133</v>
      </c>
      <c r="FG7" s="51">
        <v>0</v>
      </c>
      <c r="FH7" s="51">
        <v>-1587799</v>
      </c>
      <c r="FI7" s="51">
        <v>-8181163</v>
      </c>
      <c r="FJ7" s="51">
        <v>107296020</v>
      </c>
      <c r="FK7" s="51">
        <v>122595133</v>
      </c>
      <c r="FL7" s="51"/>
      <c r="FM7" s="51">
        <v>94195705</v>
      </c>
      <c r="FN7" s="51">
        <v>101487187</v>
      </c>
      <c r="FO7" s="51">
        <v>-272584</v>
      </c>
      <c r="FP7" s="51">
        <v>2852342</v>
      </c>
      <c r="FQ7" s="51">
        <v>-76116</v>
      </c>
      <c r="FR7" s="51">
        <v>325301</v>
      </c>
      <c r="FS7" s="51">
        <v>-4919152</v>
      </c>
      <c r="FT7" s="51">
        <v>2424623</v>
      </c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  <c r="IW7" s="44"/>
      <c r="IX7" s="44"/>
      <c r="IY7" s="44"/>
      <c r="IZ7" s="44"/>
      <c r="JA7" s="44"/>
      <c r="JB7" s="44"/>
      <c r="JC7" s="44"/>
      <c r="JD7" s="44"/>
      <c r="JE7" s="44"/>
      <c r="JF7" s="44"/>
      <c r="JG7" s="44"/>
      <c r="JH7" s="44"/>
      <c r="JI7" s="44"/>
      <c r="JJ7" s="44"/>
      <c r="JK7" s="44"/>
      <c r="JL7" s="44"/>
      <c r="JM7" s="44"/>
      <c r="JN7" s="44"/>
      <c r="JO7" s="44"/>
      <c r="JP7" s="44"/>
      <c r="JQ7" s="44"/>
      <c r="JR7" s="44"/>
      <c r="JS7" s="44"/>
      <c r="JT7" s="44"/>
      <c r="JU7" s="44"/>
      <c r="JV7" s="44"/>
      <c r="JW7" s="44"/>
      <c r="JX7" s="44"/>
      <c r="JY7" s="44"/>
      <c r="JZ7" s="44"/>
      <c r="KA7" s="44"/>
      <c r="KB7" s="44"/>
      <c r="KC7" s="44"/>
      <c r="KD7" s="44"/>
      <c r="KE7" s="44"/>
      <c r="KF7" s="44"/>
      <c r="KG7" s="44"/>
      <c r="KH7" s="44"/>
      <c r="KI7" s="44"/>
      <c r="KJ7" s="44"/>
      <c r="KK7" s="44"/>
      <c r="KL7" s="44"/>
      <c r="KM7" s="44"/>
      <c r="KN7" s="44"/>
      <c r="KO7" s="44"/>
      <c r="KP7" s="44"/>
      <c r="KQ7" s="44"/>
      <c r="KR7" s="44"/>
      <c r="KS7" s="44"/>
      <c r="KT7" s="44"/>
      <c r="KU7" s="44"/>
      <c r="KV7" s="44"/>
      <c r="KW7" s="44"/>
      <c r="KX7" s="44"/>
      <c r="KY7" s="44"/>
      <c r="KZ7" s="44"/>
      <c r="LA7" s="44"/>
      <c r="LB7" s="44"/>
      <c r="LC7" s="44"/>
      <c r="LD7" s="44"/>
      <c r="LE7" s="44"/>
      <c r="LF7" s="44"/>
      <c r="LG7" s="44"/>
      <c r="LH7" s="44"/>
      <c r="LI7" s="44"/>
      <c r="LJ7" s="44"/>
      <c r="LK7" s="44"/>
      <c r="LL7" s="44"/>
      <c r="LM7" s="44"/>
      <c r="LN7" s="44"/>
      <c r="LO7" s="44"/>
      <c r="LP7" s="44"/>
      <c r="LQ7" s="44"/>
      <c r="LR7" s="44"/>
      <c r="LS7" s="44"/>
      <c r="LT7" s="44"/>
      <c r="LU7" s="44"/>
      <c r="LV7" s="44"/>
      <c r="LW7" s="44"/>
      <c r="LX7" s="44"/>
      <c r="LY7" s="44"/>
    </row>
    <row r="8" spans="1:337" x14ac:dyDescent="0.25">
      <c r="A8" s="51">
        <v>202112</v>
      </c>
      <c r="B8" s="51">
        <v>62706</v>
      </c>
      <c r="C8" s="53" t="s">
        <v>1458</v>
      </c>
      <c r="D8" s="51">
        <v>391800</v>
      </c>
      <c r="E8" s="51">
        <v>0</v>
      </c>
      <c r="F8" s="51">
        <v>0</v>
      </c>
      <c r="G8" s="51">
        <v>18678970</v>
      </c>
      <c r="H8" s="51">
        <v>0</v>
      </c>
      <c r="I8" s="51">
        <v>401539</v>
      </c>
      <c r="J8" s="51">
        <v>0</v>
      </c>
      <c r="K8" s="51">
        <v>4519</v>
      </c>
      <c r="L8" s="51">
        <v>0</v>
      </c>
      <c r="M8" s="51">
        <v>10378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536070</v>
      </c>
      <c r="T8" s="51">
        <v>554466</v>
      </c>
      <c r="U8" s="51">
        <v>16341245</v>
      </c>
      <c r="V8" s="51">
        <v>350625</v>
      </c>
      <c r="W8" s="51">
        <v>3270</v>
      </c>
      <c r="X8" s="51">
        <v>0</v>
      </c>
      <c r="Y8" s="51">
        <v>0</v>
      </c>
      <c r="Z8" s="51">
        <v>45535</v>
      </c>
      <c r="AA8" s="51">
        <v>0</v>
      </c>
      <c r="AB8" s="51">
        <v>0</v>
      </c>
      <c r="AC8" s="51">
        <v>171439</v>
      </c>
      <c r="AD8" s="51">
        <v>26958</v>
      </c>
      <c r="AE8" s="51">
        <v>0</v>
      </c>
      <c r="AF8" s="51">
        <v>198397</v>
      </c>
      <c r="AG8" s="51">
        <v>0</v>
      </c>
      <c r="AH8" s="51">
        <v>21697</v>
      </c>
      <c r="AI8" s="51">
        <v>387520</v>
      </c>
      <c r="AJ8" s="51">
        <v>845739</v>
      </c>
      <c r="AK8" s="51">
        <v>1206</v>
      </c>
      <c r="AL8" s="51">
        <v>13594701</v>
      </c>
      <c r="AM8" s="51">
        <v>0</v>
      </c>
      <c r="AN8" s="51">
        <v>17228062</v>
      </c>
      <c r="AO8" s="51">
        <v>33441</v>
      </c>
      <c r="AP8" s="51">
        <v>16292129</v>
      </c>
      <c r="AQ8" s="51"/>
      <c r="AR8" s="51">
        <v>0</v>
      </c>
      <c r="AS8" s="51">
        <v>0</v>
      </c>
      <c r="AT8" s="51">
        <v>17937816</v>
      </c>
      <c r="AU8" s="51">
        <v>165628</v>
      </c>
      <c r="AV8" s="51">
        <v>0</v>
      </c>
      <c r="AW8" s="51">
        <v>897393</v>
      </c>
      <c r="AX8" s="51">
        <v>13727601</v>
      </c>
      <c r="AY8" s="51">
        <v>1430943</v>
      </c>
      <c r="AZ8" s="51">
        <v>1486827</v>
      </c>
      <c r="BA8" s="51">
        <v>0</v>
      </c>
      <c r="BB8" s="51">
        <v>1430943</v>
      </c>
      <c r="BC8" s="51">
        <v>1800036</v>
      </c>
      <c r="BD8" s="51">
        <v>0</v>
      </c>
      <c r="BE8" s="51">
        <v>278257</v>
      </c>
      <c r="BF8" s="51">
        <v>16292129</v>
      </c>
      <c r="BG8" s="51">
        <v>0</v>
      </c>
      <c r="BH8" s="51">
        <v>0</v>
      </c>
      <c r="BI8" s="51">
        <v>0</v>
      </c>
      <c r="BJ8" s="51">
        <v>0</v>
      </c>
      <c r="BK8" s="51">
        <v>518360</v>
      </c>
      <c r="BL8" s="51">
        <v>0</v>
      </c>
      <c r="BM8" s="51">
        <v>0</v>
      </c>
      <c r="BN8" s="51">
        <v>0</v>
      </c>
      <c r="BO8" s="51">
        <v>0</v>
      </c>
      <c r="BP8" s="51">
        <v>61783</v>
      </c>
      <c r="BQ8" s="51">
        <v>17261</v>
      </c>
      <c r="BR8" s="51">
        <v>55812</v>
      </c>
      <c r="BS8" s="51">
        <v>18678970</v>
      </c>
      <c r="BT8" s="51">
        <v>38903</v>
      </c>
      <c r="BU8" s="51"/>
      <c r="BV8" s="51">
        <v>0</v>
      </c>
      <c r="BW8" s="51">
        <v>100883</v>
      </c>
      <c r="BX8" s="51"/>
      <c r="BY8" s="51"/>
      <c r="BZ8" s="51">
        <v>7066</v>
      </c>
      <c r="CA8" s="51">
        <v>100883</v>
      </c>
      <c r="CB8" s="51">
        <v>0</v>
      </c>
      <c r="CC8" s="51">
        <v>63813</v>
      </c>
      <c r="CD8" s="51">
        <v>0</v>
      </c>
      <c r="CE8" s="51">
        <v>63813</v>
      </c>
      <c r="CF8" s="51">
        <v>0</v>
      </c>
      <c r="CG8" s="51">
        <v>40022</v>
      </c>
      <c r="CH8" s="51">
        <v>283803</v>
      </c>
      <c r="CI8" s="51">
        <v>0</v>
      </c>
      <c r="CJ8" s="51">
        <v>0</v>
      </c>
      <c r="CK8" s="51">
        <v>0</v>
      </c>
      <c r="CL8" s="51">
        <v>112904</v>
      </c>
      <c r="CM8" s="51">
        <v>32311</v>
      </c>
      <c r="CN8" s="51">
        <v>0</v>
      </c>
      <c r="CO8" s="51">
        <v>0</v>
      </c>
      <c r="CP8" s="51">
        <v>389781</v>
      </c>
      <c r="CQ8" s="51">
        <v>0</v>
      </c>
      <c r="CR8" s="51">
        <v>1130</v>
      </c>
      <c r="CS8" s="51">
        <v>603748</v>
      </c>
      <c r="CT8" s="51">
        <v>15790</v>
      </c>
      <c r="CU8" s="51">
        <v>21593</v>
      </c>
      <c r="CV8" s="51">
        <v>190</v>
      </c>
      <c r="CW8" s="51">
        <v>0</v>
      </c>
      <c r="CX8" s="51">
        <v>102695</v>
      </c>
      <c r="CY8" s="51">
        <v>6521</v>
      </c>
      <c r="CZ8" s="51">
        <v>1415860</v>
      </c>
      <c r="DA8" s="51">
        <v>0</v>
      </c>
      <c r="DB8" s="51">
        <v>1434497</v>
      </c>
      <c r="DC8" s="51">
        <v>0</v>
      </c>
      <c r="DD8" s="51">
        <v>947</v>
      </c>
      <c r="DE8" s="51">
        <v>-9875</v>
      </c>
      <c r="DF8" s="51">
        <v>-74399</v>
      </c>
      <c r="DG8" s="51">
        <v>6895</v>
      </c>
      <c r="DH8" s="51">
        <v>23824</v>
      </c>
      <c r="DI8" s="51">
        <v>39919</v>
      </c>
      <c r="DJ8" s="51">
        <v>759</v>
      </c>
      <c r="DK8" s="51">
        <v>-52098</v>
      </c>
      <c r="DL8" s="51">
        <v>126449</v>
      </c>
      <c r="DM8" s="51">
        <v>-130681</v>
      </c>
      <c r="DN8" s="51">
        <v>3639</v>
      </c>
      <c r="DO8" s="51">
        <v>9747</v>
      </c>
      <c r="DP8" s="51">
        <v>-57819</v>
      </c>
      <c r="DQ8" s="51">
        <v>277868</v>
      </c>
      <c r="DR8" s="51">
        <v>91825</v>
      </c>
      <c r="DS8" s="51">
        <v>277736</v>
      </c>
      <c r="DT8" s="51">
        <v>65396</v>
      </c>
      <c r="DU8" s="51">
        <v>-1464343</v>
      </c>
      <c r="DV8" s="51">
        <v>-20544</v>
      </c>
      <c r="DW8" s="51">
        <v>1222</v>
      </c>
      <c r="DX8" s="51">
        <v>0</v>
      </c>
      <c r="DY8" s="51">
        <v>115843</v>
      </c>
      <c r="DZ8" s="51">
        <v>-46303</v>
      </c>
      <c r="EA8" s="51">
        <v>23023</v>
      </c>
      <c r="EB8" s="51">
        <v>23023</v>
      </c>
      <c r="EC8" s="51">
        <v>0</v>
      </c>
      <c r="ED8" s="51">
        <v>-99223</v>
      </c>
      <c r="EE8" s="51">
        <v>-12788</v>
      </c>
      <c r="EF8" s="51">
        <v>-12265</v>
      </c>
      <c r="EG8" s="51">
        <v>-74722</v>
      </c>
      <c r="EH8" s="51">
        <v>0</v>
      </c>
      <c r="EI8" s="51">
        <v>5402</v>
      </c>
      <c r="EJ8" s="51">
        <v>0</v>
      </c>
      <c r="EK8" s="51">
        <v>0</v>
      </c>
      <c r="EL8" s="51">
        <v>0</v>
      </c>
      <c r="EM8" s="51">
        <v>127872</v>
      </c>
      <c r="EN8" s="51">
        <v>-24018</v>
      </c>
      <c r="EO8" s="51">
        <v>-9185</v>
      </c>
      <c r="EP8" s="51">
        <v>132</v>
      </c>
      <c r="EQ8" s="51">
        <v>-18637</v>
      </c>
      <c r="ER8" s="51">
        <v>-1229</v>
      </c>
      <c r="ES8" s="51">
        <v>33206</v>
      </c>
      <c r="ET8" s="51">
        <v>31379</v>
      </c>
      <c r="EU8" s="51">
        <v>30694</v>
      </c>
      <c r="EV8" s="51">
        <v>-1463121</v>
      </c>
      <c r="EW8" s="51">
        <v>-417906</v>
      </c>
      <c r="EX8" s="51">
        <v>5159</v>
      </c>
      <c r="EY8" s="51">
        <v>-4863</v>
      </c>
      <c r="EZ8" s="51">
        <v>179288</v>
      </c>
      <c r="FA8" s="51">
        <v>1434497</v>
      </c>
      <c r="FB8" s="51">
        <v>1800036</v>
      </c>
      <c r="FC8" s="51">
        <v>16944200</v>
      </c>
      <c r="FD8" s="51">
        <v>382259</v>
      </c>
      <c r="FE8" s="51">
        <v>-350625</v>
      </c>
      <c r="FF8" s="51">
        <v>16642754</v>
      </c>
      <c r="FG8" s="51"/>
      <c r="FH8" s="51">
        <v>-1464343</v>
      </c>
      <c r="FI8" s="51">
        <v>-1866453</v>
      </c>
      <c r="FJ8" s="51">
        <v>16561941</v>
      </c>
      <c r="FK8" s="51">
        <v>16292129</v>
      </c>
      <c r="FL8" s="51"/>
      <c r="FM8" s="51">
        <v>13736014</v>
      </c>
      <c r="FN8" s="51">
        <v>13984046</v>
      </c>
      <c r="FO8" s="51">
        <v>17249</v>
      </c>
      <c r="FP8" s="51">
        <v>387792</v>
      </c>
      <c r="FQ8" s="51">
        <v>-73933</v>
      </c>
      <c r="FR8" s="51">
        <v>-53230</v>
      </c>
      <c r="FS8" s="51">
        <v>-1341733</v>
      </c>
      <c r="FT8" s="51">
        <v>858672</v>
      </c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  <c r="IW8" s="44"/>
      <c r="IX8" s="44"/>
      <c r="IY8" s="44"/>
      <c r="IZ8" s="44"/>
      <c r="JA8" s="44"/>
      <c r="JB8" s="44"/>
      <c r="JC8" s="44"/>
      <c r="JD8" s="44"/>
      <c r="JE8" s="44"/>
      <c r="JF8" s="44"/>
      <c r="JG8" s="44"/>
      <c r="JH8" s="44"/>
      <c r="JI8" s="44"/>
      <c r="JJ8" s="44"/>
      <c r="JK8" s="44"/>
      <c r="JL8" s="44"/>
      <c r="JM8" s="44"/>
      <c r="JN8" s="44"/>
      <c r="JO8" s="44"/>
      <c r="JP8" s="44"/>
      <c r="JQ8" s="44"/>
      <c r="JR8" s="44"/>
      <c r="JS8" s="44"/>
      <c r="JT8" s="44"/>
      <c r="JU8" s="44"/>
      <c r="JV8" s="44"/>
      <c r="JW8" s="44"/>
      <c r="JX8" s="44"/>
      <c r="JY8" s="44"/>
      <c r="JZ8" s="44"/>
      <c r="KA8" s="44"/>
      <c r="KB8" s="44"/>
      <c r="KC8" s="44"/>
      <c r="KD8" s="44"/>
      <c r="KE8" s="44"/>
      <c r="KF8" s="44"/>
      <c r="KG8" s="44"/>
      <c r="KH8" s="44"/>
      <c r="KI8" s="44"/>
      <c r="KJ8" s="44"/>
      <c r="KK8" s="44"/>
      <c r="KL8" s="44"/>
      <c r="KM8" s="44"/>
      <c r="KN8" s="44"/>
      <c r="KO8" s="44"/>
      <c r="KP8" s="44"/>
      <c r="KQ8" s="44"/>
      <c r="KR8" s="44"/>
      <c r="KS8" s="44"/>
      <c r="KT8" s="44"/>
      <c r="KU8" s="44"/>
      <c r="KV8" s="44"/>
      <c r="KW8" s="44"/>
      <c r="KX8" s="44"/>
      <c r="KY8" s="44"/>
      <c r="KZ8" s="44"/>
      <c r="LA8" s="44"/>
      <c r="LB8" s="44"/>
      <c r="LC8" s="44"/>
      <c r="LD8" s="44"/>
      <c r="LE8" s="44"/>
      <c r="LF8" s="44"/>
      <c r="LG8" s="44"/>
      <c r="LH8" s="44"/>
      <c r="LI8" s="44"/>
      <c r="LJ8" s="44"/>
      <c r="LK8" s="44"/>
      <c r="LL8" s="44"/>
      <c r="LM8" s="44"/>
      <c r="LN8" s="44"/>
      <c r="LO8" s="44"/>
      <c r="LP8" s="44"/>
      <c r="LQ8" s="44"/>
      <c r="LR8" s="44"/>
      <c r="LS8" s="44"/>
      <c r="LT8" s="44"/>
      <c r="LU8" s="44"/>
      <c r="LV8" s="44"/>
      <c r="LW8" s="44"/>
      <c r="LX8" s="44"/>
      <c r="LY8" s="44"/>
    </row>
    <row r="9" spans="1:337" x14ac:dyDescent="0.25">
      <c r="A9" s="51">
        <v>202112</v>
      </c>
      <c r="B9" s="51">
        <v>63028</v>
      </c>
      <c r="C9" s="53" t="s">
        <v>895</v>
      </c>
      <c r="D9" s="51">
        <v>90008</v>
      </c>
      <c r="E9" s="51">
        <v>0</v>
      </c>
      <c r="F9" s="51">
        <v>1430</v>
      </c>
      <c r="G9" s="51">
        <v>3967481</v>
      </c>
      <c r="H9" s="51">
        <v>0</v>
      </c>
      <c r="I9" s="51">
        <v>81515</v>
      </c>
      <c r="J9" s="51">
        <v>0</v>
      </c>
      <c r="K9" s="51">
        <v>0</v>
      </c>
      <c r="L9" s="51">
        <v>0</v>
      </c>
      <c r="M9" s="51">
        <v>4009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125</v>
      </c>
      <c r="T9" s="51">
        <v>558584</v>
      </c>
      <c r="U9" s="51">
        <v>3522741</v>
      </c>
      <c r="V9" s="51">
        <v>0</v>
      </c>
      <c r="W9" s="51">
        <v>0</v>
      </c>
      <c r="X9" s="51">
        <v>0</v>
      </c>
      <c r="Y9" s="51">
        <v>0</v>
      </c>
      <c r="Z9" s="51">
        <v>258</v>
      </c>
      <c r="AA9" s="51">
        <v>0</v>
      </c>
      <c r="AB9" s="51">
        <v>0</v>
      </c>
      <c r="AC9" s="51">
        <v>0</v>
      </c>
      <c r="AD9" s="51">
        <v>10463</v>
      </c>
      <c r="AE9" s="51">
        <v>0</v>
      </c>
      <c r="AF9" s="51">
        <v>10463</v>
      </c>
      <c r="AG9" s="51">
        <v>0</v>
      </c>
      <c r="AH9" s="51">
        <v>0</v>
      </c>
      <c r="AI9" s="51">
        <v>176274</v>
      </c>
      <c r="AJ9" s="51">
        <v>612060</v>
      </c>
      <c r="AK9" s="51">
        <v>0</v>
      </c>
      <c r="AL9" s="51">
        <v>2751880</v>
      </c>
      <c r="AM9" s="51">
        <v>0</v>
      </c>
      <c r="AN9" s="51">
        <v>2796744</v>
      </c>
      <c r="AO9" s="51">
        <v>0</v>
      </c>
      <c r="AP9" s="51">
        <v>2796608</v>
      </c>
      <c r="AQ9" s="51">
        <v>0</v>
      </c>
      <c r="AR9" s="51">
        <v>0</v>
      </c>
      <c r="AS9" s="51">
        <v>0</v>
      </c>
      <c r="AT9" s="51">
        <v>3522771</v>
      </c>
      <c r="AU9" s="51">
        <v>0</v>
      </c>
      <c r="AV9" s="51">
        <v>63319</v>
      </c>
      <c r="AW9" s="51">
        <v>0</v>
      </c>
      <c r="AX9" s="51">
        <v>100530</v>
      </c>
      <c r="AY9" s="51">
        <v>30</v>
      </c>
      <c r="AZ9" s="51">
        <v>376712</v>
      </c>
      <c r="BA9" s="51">
        <v>0</v>
      </c>
      <c r="BB9" s="51">
        <v>30</v>
      </c>
      <c r="BC9" s="51">
        <v>10546</v>
      </c>
      <c r="BD9" s="51">
        <v>0</v>
      </c>
      <c r="BE9" s="51">
        <v>32793</v>
      </c>
      <c r="BF9" s="51">
        <v>2796608</v>
      </c>
      <c r="BG9" s="51">
        <v>0</v>
      </c>
      <c r="BH9" s="51">
        <v>0</v>
      </c>
      <c r="BI9" s="51">
        <v>0</v>
      </c>
      <c r="BJ9" s="51">
        <v>0</v>
      </c>
      <c r="BK9" s="51">
        <v>2705097</v>
      </c>
      <c r="BL9" s="51">
        <v>0</v>
      </c>
      <c r="BM9" s="51">
        <v>0</v>
      </c>
      <c r="BN9" s="51">
        <v>0</v>
      </c>
      <c r="BO9" s="51">
        <v>0</v>
      </c>
      <c r="BP9" s="51">
        <v>468576</v>
      </c>
      <c r="BQ9" s="51">
        <v>93</v>
      </c>
      <c r="BR9" s="51">
        <v>40766</v>
      </c>
      <c r="BS9" s="51">
        <v>3967481</v>
      </c>
      <c r="BT9" s="51">
        <v>0</v>
      </c>
      <c r="BU9" s="51">
        <v>0</v>
      </c>
      <c r="BV9" s="51">
        <v>0</v>
      </c>
      <c r="BW9" s="51">
        <v>0</v>
      </c>
      <c r="BX9" s="51">
        <v>34182</v>
      </c>
      <c r="BY9" s="51">
        <v>0</v>
      </c>
      <c r="BZ9" s="51">
        <v>11</v>
      </c>
      <c r="CA9" s="51">
        <v>0</v>
      </c>
      <c r="CB9" s="51">
        <v>0</v>
      </c>
      <c r="CC9" s="51">
        <v>7</v>
      </c>
      <c r="CD9" s="51"/>
      <c r="CE9" s="51">
        <v>7</v>
      </c>
      <c r="CF9" s="51">
        <v>7389</v>
      </c>
      <c r="CG9" s="51">
        <v>32563</v>
      </c>
      <c r="CH9" s="51">
        <v>322429</v>
      </c>
      <c r="CI9" s="51">
        <v>0</v>
      </c>
      <c r="CJ9" s="51">
        <v>0</v>
      </c>
      <c r="CK9" s="51">
        <v>0</v>
      </c>
      <c r="CL9" s="51">
        <v>44714</v>
      </c>
      <c r="CM9" s="51">
        <v>0</v>
      </c>
      <c r="CN9" s="51">
        <v>0</v>
      </c>
      <c r="CO9" s="51">
        <v>0</v>
      </c>
      <c r="CP9" s="51">
        <v>434098</v>
      </c>
      <c r="CQ9" s="51">
        <v>0</v>
      </c>
      <c r="CR9" s="51">
        <v>0</v>
      </c>
      <c r="CS9" s="51">
        <v>277083</v>
      </c>
      <c r="CT9" s="51">
        <v>8203</v>
      </c>
      <c r="CU9" s="51">
        <v>304570</v>
      </c>
      <c r="CV9" s="51">
        <v>0</v>
      </c>
      <c r="CW9" s="51">
        <v>0</v>
      </c>
      <c r="CX9" s="51">
        <v>34911</v>
      </c>
      <c r="CY9" s="51">
        <v>0</v>
      </c>
      <c r="CZ9" s="51">
        <v>17084</v>
      </c>
      <c r="DA9" s="51">
        <v>0</v>
      </c>
      <c r="DB9" s="51">
        <v>18236</v>
      </c>
      <c r="DC9" s="51">
        <v>-2510</v>
      </c>
      <c r="DD9" s="51">
        <v>0</v>
      </c>
      <c r="DE9" s="51">
        <v>-14387</v>
      </c>
      <c r="DF9" s="51">
        <v>0</v>
      </c>
      <c r="DG9" s="51">
        <v>0</v>
      </c>
      <c r="DH9" s="51">
        <v>0</v>
      </c>
      <c r="DI9" s="51">
        <v>17185</v>
      </c>
      <c r="DJ9" s="51">
        <v>0</v>
      </c>
      <c r="DK9" s="51">
        <v>-20651</v>
      </c>
      <c r="DL9" s="51">
        <v>-15</v>
      </c>
      <c r="DM9" s="51">
        <v>-102101</v>
      </c>
      <c r="DN9" s="51">
        <v>0</v>
      </c>
      <c r="DO9" s="51">
        <v>0</v>
      </c>
      <c r="DP9" s="51">
        <v>0</v>
      </c>
      <c r="DQ9" s="51">
        <v>412719</v>
      </c>
      <c r="DR9" s="51">
        <v>13900</v>
      </c>
      <c r="DS9" s="51">
        <v>423623</v>
      </c>
      <c r="DT9" s="51">
        <v>308</v>
      </c>
      <c r="DU9" s="51">
        <v>-315720</v>
      </c>
      <c r="DV9" s="51">
        <v>-14016</v>
      </c>
      <c r="DW9" s="51">
        <v>12004</v>
      </c>
      <c r="DX9" s="51">
        <v>0</v>
      </c>
      <c r="DY9" s="51">
        <v>17822</v>
      </c>
      <c r="DZ9" s="51">
        <v>-147</v>
      </c>
      <c r="EA9" s="51">
        <v>-192</v>
      </c>
      <c r="EB9" s="51">
        <v>-192</v>
      </c>
      <c r="EC9" s="51">
        <v>0</v>
      </c>
      <c r="ED9" s="51">
        <v>-20651</v>
      </c>
      <c r="EE9" s="51">
        <v>-349</v>
      </c>
      <c r="EF9" s="51">
        <v>0</v>
      </c>
      <c r="EG9" s="51">
        <v>-153</v>
      </c>
      <c r="EH9" s="51">
        <v>0</v>
      </c>
      <c r="EI9" s="51">
        <v>0</v>
      </c>
      <c r="EJ9" s="51">
        <v>0</v>
      </c>
      <c r="EK9" s="51">
        <v>0</v>
      </c>
      <c r="EL9" s="51">
        <v>0</v>
      </c>
      <c r="EM9" s="51">
        <v>308</v>
      </c>
      <c r="EN9" s="51">
        <v>-3922</v>
      </c>
      <c r="EO9" s="51">
        <v>6</v>
      </c>
      <c r="EP9" s="51">
        <v>-10904</v>
      </c>
      <c r="EQ9" s="51">
        <v>-1152</v>
      </c>
      <c r="ER9" s="51">
        <v>-349</v>
      </c>
      <c r="ES9" s="51">
        <v>0</v>
      </c>
      <c r="ET9" s="51">
        <v>0</v>
      </c>
      <c r="EU9" s="51">
        <v>14391</v>
      </c>
      <c r="EV9" s="51">
        <v>-303716</v>
      </c>
      <c r="EW9" s="51">
        <v>-147619</v>
      </c>
      <c r="EX9" s="51">
        <v>-4</v>
      </c>
      <c r="EY9" s="51">
        <v>-2237</v>
      </c>
      <c r="EZ9" s="51">
        <v>61786</v>
      </c>
      <c r="FA9" s="51">
        <v>18236</v>
      </c>
      <c r="FB9" s="51">
        <v>10546</v>
      </c>
      <c r="FC9" s="51">
        <v>3220231</v>
      </c>
      <c r="FD9" s="51"/>
      <c r="FE9" s="51"/>
      <c r="FF9" s="51">
        <v>2796608</v>
      </c>
      <c r="FG9" s="51"/>
      <c r="FH9" s="51">
        <v>-316192</v>
      </c>
      <c r="FI9" s="51">
        <v>-140</v>
      </c>
      <c r="FJ9" s="51">
        <v>3220231</v>
      </c>
      <c r="FK9" s="51">
        <v>2796608</v>
      </c>
      <c r="FL9" s="51"/>
      <c r="FM9" s="51">
        <v>2450191</v>
      </c>
      <c r="FN9" s="51">
        <v>2207515</v>
      </c>
      <c r="FO9" s="51">
        <v>12681</v>
      </c>
      <c r="FP9" s="51">
        <v>65504</v>
      </c>
      <c r="FQ9" s="51">
        <v>-7648</v>
      </c>
      <c r="FR9" s="51">
        <v>-15257</v>
      </c>
      <c r="FS9" s="51">
        <v>-769900</v>
      </c>
      <c r="FT9" s="51">
        <v>578547</v>
      </c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  <c r="IW9" s="44"/>
      <c r="IX9" s="44"/>
      <c r="IY9" s="44"/>
      <c r="IZ9" s="44"/>
      <c r="JA9" s="44"/>
      <c r="JB9" s="44"/>
      <c r="JC9" s="44"/>
      <c r="JD9" s="44"/>
      <c r="JE9" s="44"/>
      <c r="JF9" s="44"/>
      <c r="JG9" s="44"/>
      <c r="JH9" s="44"/>
      <c r="JI9" s="44"/>
      <c r="JJ9" s="44"/>
      <c r="JK9" s="44"/>
      <c r="JL9" s="44"/>
      <c r="JM9" s="44"/>
      <c r="JN9" s="44"/>
      <c r="JO9" s="44"/>
      <c r="JP9" s="44"/>
      <c r="JQ9" s="44"/>
      <c r="JR9" s="44"/>
      <c r="JS9" s="44"/>
      <c r="JT9" s="44"/>
      <c r="JU9" s="44"/>
      <c r="JV9" s="44"/>
      <c r="JW9" s="44"/>
      <c r="JX9" s="44"/>
      <c r="JY9" s="44"/>
      <c r="JZ9" s="44"/>
      <c r="KA9" s="44"/>
      <c r="KB9" s="44"/>
      <c r="KC9" s="44"/>
      <c r="KD9" s="44"/>
      <c r="KE9" s="44"/>
      <c r="KF9" s="44"/>
      <c r="KG9" s="44"/>
      <c r="KH9" s="44"/>
      <c r="KI9" s="44"/>
      <c r="KJ9" s="44"/>
      <c r="KK9" s="44"/>
      <c r="KL9" s="44"/>
      <c r="KM9" s="44"/>
      <c r="KN9" s="44"/>
      <c r="KO9" s="44"/>
      <c r="KP9" s="44"/>
      <c r="KQ9" s="44"/>
      <c r="KR9" s="44"/>
      <c r="KS9" s="44"/>
      <c r="KT9" s="44"/>
      <c r="KU9" s="44"/>
      <c r="KV9" s="44"/>
      <c r="KW9" s="44"/>
      <c r="KX9" s="44"/>
      <c r="KY9" s="44"/>
      <c r="KZ9" s="44"/>
      <c r="LA9" s="44"/>
      <c r="LB9" s="44"/>
      <c r="LC9" s="44"/>
      <c r="LD9" s="44"/>
      <c r="LE9" s="44"/>
      <c r="LF9" s="44"/>
      <c r="LG9" s="44"/>
      <c r="LH9" s="44"/>
      <c r="LI9" s="44"/>
      <c r="LJ9" s="44"/>
      <c r="LK9" s="44"/>
      <c r="LL9" s="44"/>
      <c r="LM9" s="44"/>
      <c r="LN9" s="44"/>
      <c r="LO9" s="44"/>
      <c r="LP9" s="44"/>
      <c r="LQ9" s="44"/>
      <c r="LR9" s="44"/>
      <c r="LS9" s="44"/>
      <c r="LT9" s="44"/>
      <c r="LU9" s="44"/>
      <c r="LV9" s="44"/>
      <c r="LW9" s="44"/>
      <c r="LX9" s="44"/>
      <c r="LY9" s="44"/>
    </row>
    <row r="10" spans="1:337" x14ac:dyDescent="0.25">
      <c r="A10" s="51">
        <v>202112</v>
      </c>
      <c r="B10" s="51">
        <v>62965</v>
      </c>
      <c r="C10" s="53" t="s">
        <v>896</v>
      </c>
      <c r="D10" s="51">
        <v>100000</v>
      </c>
      <c r="E10" s="51">
        <v>0</v>
      </c>
      <c r="F10" s="51">
        <v>7146518</v>
      </c>
      <c r="G10" s="51">
        <v>686652733</v>
      </c>
      <c r="H10" s="51">
        <v>0</v>
      </c>
      <c r="I10" s="51">
        <v>10007265</v>
      </c>
      <c r="J10" s="51">
        <v>32769229</v>
      </c>
      <c r="K10" s="51">
        <v>0</v>
      </c>
      <c r="L10" s="51">
        <v>32769229</v>
      </c>
      <c r="M10" s="51">
        <v>74937</v>
      </c>
      <c r="N10" s="51">
        <v>0</v>
      </c>
      <c r="O10" s="51">
        <v>0</v>
      </c>
      <c r="P10" s="51">
        <v>0</v>
      </c>
      <c r="Q10" s="51">
        <v>0</v>
      </c>
      <c r="R10" s="51">
        <v>50588</v>
      </c>
      <c r="S10" s="51">
        <v>11958403</v>
      </c>
      <c r="T10" s="51">
        <v>5130244</v>
      </c>
      <c r="U10" s="51">
        <v>90139582</v>
      </c>
      <c r="V10" s="51">
        <v>17703515</v>
      </c>
      <c r="W10" s="51">
        <v>165513</v>
      </c>
      <c r="X10" s="51">
        <v>0</v>
      </c>
      <c r="Y10" s="51">
        <v>0</v>
      </c>
      <c r="Z10" s="51">
        <v>49933</v>
      </c>
      <c r="AA10" s="51">
        <v>0</v>
      </c>
      <c r="AB10" s="51">
        <v>0</v>
      </c>
      <c r="AC10" s="51">
        <v>0</v>
      </c>
      <c r="AD10" s="51">
        <v>0</v>
      </c>
      <c r="AE10" s="51">
        <v>0</v>
      </c>
      <c r="AF10" s="51">
        <v>0</v>
      </c>
      <c r="AG10" s="51">
        <v>0</v>
      </c>
      <c r="AH10" s="51">
        <v>0</v>
      </c>
      <c r="AI10" s="51">
        <v>7509945</v>
      </c>
      <c r="AJ10" s="51">
        <v>51472950</v>
      </c>
      <c r="AK10" s="51">
        <v>214095</v>
      </c>
      <c r="AL10" s="51">
        <v>173612768</v>
      </c>
      <c r="AM10" s="51">
        <v>0</v>
      </c>
      <c r="AN10" s="51">
        <v>597007197</v>
      </c>
      <c r="AO10" s="51">
        <v>0</v>
      </c>
      <c r="AP10" s="51">
        <v>184557399</v>
      </c>
      <c r="AQ10" s="51">
        <v>379781218</v>
      </c>
      <c r="AR10" s="51">
        <v>514942</v>
      </c>
      <c r="AS10" s="51">
        <v>395256528</v>
      </c>
      <c r="AT10" s="51">
        <v>276483963</v>
      </c>
      <c r="AU10" s="51">
        <v>0</v>
      </c>
      <c r="AV10" s="51">
        <v>820</v>
      </c>
      <c r="AW10" s="51">
        <v>-251018</v>
      </c>
      <c r="AX10" s="51">
        <v>0</v>
      </c>
      <c r="AY10" s="51">
        <v>186344381</v>
      </c>
      <c r="AZ10" s="51">
        <v>24279130</v>
      </c>
      <c r="BA10" s="51">
        <v>1957810</v>
      </c>
      <c r="BB10" s="51">
        <v>178891709</v>
      </c>
      <c r="BC10" s="51">
        <v>10038223</v>
      </c>
      <c r="BD10" s="51">
        <v>0</v>
      </c>
      <c r="BE10" s="51">
        <v>7800463</v>
      </c>
      <c r="BF10" s="51">
        <v>564338617</v>
      </c>
      <c r="BG10" s="51">
        <v>50588</v>
      </c>
      <c r="BH10" s="51">
        <v>0</v>
      </c>
      <c r="BI10" s="51">
        <v>0</v>
      </c>
      <c r="BJ10" s="51">
        <v>379781218</v>
      </c>
      <c r="BK10" s="51">
        <v>28620393</v>
      </c>
      <c r="BL10" s="51">
        <v>0</v>
      </c>
      <c r="BM10" s="51">
        <v>0</v>
      </c>
      <c r="BN10" s="51">
        <v>0</v>
      </c>
      <c r="BO10" s="51">
        <v>0</v>
      </c>
      <c r="BP10" s="51">
        <v>3785229</v>
      </c>
      <c r="BQ10" s="51">
        <v>273113</v>
      </c>
      <c r="BR10" s="51">
        <v>2738739</v>
      </c>
      <c r="BS10" s="51">
        <v>686652733</v>
      </c>
      <c r="BT10" s="51">
        <v>1260231</v>
      </c>
      <c r="BU10" s="51">
        <v>0</v>
      </c>
      <c r="BV10" s="51">
        <v>0</v>
      </c>
      <c r="BW10" s="51">
        <v>1245015</v>
      </c>
      <c r="BX10" s="51">
        <v>1157426</v>
      </c>
      <c r="BY10" s="51">
        <v>0</v>
      </c>
      <c r="BZ10" s="51">
        <v>1580918</v>
      </c>
      <c r="CA10" s="51">
        <v>1245015</v>
      </c>
      <c r="CB10" s="51">
        <v>0</v>
      </c>
      <c r="CC10" s="51">
        <v>83043</v>
      </c>
      <c r="CD10" s="51">
        <v>0</v>
      </c>
      <c r="CE10" s="51">
        <v>83043</v>
      </c>
      <c r="CF10" s="51">
        <v>64318</v>
      </c>
      <c r="CG10" s="51">
        <v>2171674</v>
      </c>
      <c r="CH10" s="51">
        <v>1600708</v>
      </c>
      <c r="CI10" s="51">
        <v>925961</v>
      </c>
      <c r="CJ10" s="51">
        <v>1009886</v>
      </c>
      <c r="CK10" s="51">
        <v>0</v>
      </c>
      <c r="CL10" s="51">
        <v>2131865</v>
      </c>
      <c r="CM10" s="51">
        <v>0</v>
      </c>
      <c r="CN10" s="51">
        <v>4484976</v>
      </c>
      <c r="CO10" s="51">
        <v>0</v>
      </c>
      <c r="CP10" s="51">
        <v>36552459</v>
      </c>
      <c r="CQ10" s="51">
        <v>0</v>
      </c>
      <c r="CR10" s="51">
        <v>0</v>
      </c>
      <c r="CS10" s="51">
        <v>34168653</v>
      </c>
      <c r="CT10" s="51">
        <v>567065</v>
      </c>
      <c r="CU10" s="51">
        <v>527386</v>
      </c>
      <c r="CV10" s="51">
        <v>3070586</v>
      </c>
      <c r="CW10" s="51">
        <v>0</v>
      </c>
      <c r="CX10" s="51">
        <v>179390</v>
      </c>
      <c r="CY10" s="51">
        <v>627208</v>
      </c>
      <c r="CZ10" s="51">
        <v>41148492</v>
      </c>
      <c r="DA10" s="51">
        <v>1301678</v>
      </c>
      <c r="DB10" s="51">
        <v>41309946</v>
      </c>
      <c r="DC10" s="51">
        <v>-1168643</v>
      </c>
      <c r="DD10" s="51">
        <v>0</v>
      </c>
      <c r="DE10" s="51">
        <v>32159</v>
      </c>
      <c r="DF10" s="51">
        <v>0</v>
      </c>
      <c r="DG10" s="51">
        <v>0</v>
      </c>
      <c r="DH10" s="51">
        <v>0</v>
      </c>
      <c r="DI10" s="51">
        <v>-5535689</v>
      </c>
      <c r="DJ10" s="51">
        <v>-279202</v>
      </c>
      <c r="DK10" s="51">
        <v>-796023</v>
      </c>
      <c r="DL10" s="51">
        <v>20341917</v>
      </c>
      <c r="DM10" s="51">
        <v>37775943</v>
      </c>
      <c r="DN10" s="51">
        <v>0</v>
      </c>
      <c r="DO10" s="51">
        <v>0</v>
      </c>
      <c r="DP10" s="51">
        <v>-384876</v>
      </c>
      <c r="DQ10" s="51">
        <v>-36743941</v>
      </c>
      <c r="DR10" s="51">
        <v>-79108</v>
      </c>
      <c r="DS10" s="51">
        <v>-36743941</v>
      </c>
      <c r="DT10" s="51">
        <v>3379736</v>
      </c>
      <c r="DU10" s="51">
        <v>-31102923</v>
      </c>
      <c r="DV10" s="51">
        <v>-830042</v>
      </c>
      <c r="DW10" s="51">
        <v>217671</v>
      </c>
      <c r="DX10" s="51">
        <v>0</v>
      </c>
      <c r="DY10" s="51">
        <v>-145529</v>
      </c>
      <c r="DZ10" s="51">
        <v>-3985987</v>
      </c>
      <c r="EA10" s="51">
        <v>-490113</v>
      </c>
      <c r="EB10" s="51">
        <v>-490113</v>
      </c>
      <c r="EC10" s="51">
        <v>0</v>
      </c>
      <c r="ED10" s="51">
        <v>-1180899</v>
      </c>
      <c r="EE10" s="51">
        <v>-44918</v>
      </c>
      <c r="EF10" s="51">
        <v>-28564</v>
      </c>
      <c r="EG10" s="51">
        <v>-2129026</v>
      </c>
      <c r="EH10" s="51">
        <v>0</v>
      </c>
      <c r="EI10" s="51">
        <v>243727</v>
      </c>
      <c r="EJ10" s="51">
        <v>3267204</v>
      </c>
      <c r="EK10" s="51">
        <v>0</v>
      </c>
      <c r="EL10" s="51">
        <v>0</v>
      </c>
      <c r="EM10" s="51">
        <v>2508801</v>
      </c>
      <c r="EN10" s="51">
        <v>66421</v>
      </c>
      <c r="EO10" s="51">
        <v>-1577759</v>
      </c>
      <c r="EP10" s="51">
        <v>0</v>
      </c>
      <c r="EQ10" s="51">
        <v>-161454</v>
      </c>
      <c r="ER10" s="51">
        <v>-73482</v>
      </c>
      <c r="ES10" s="51">
        <v>0</v>
      </c>
      <c r="ET10" s="51">
        <v>-4922400</v>
      </c>
      <c r="EU10" s="51">
        <v>523136</v>
      </c>
      <c r="EV10" s="51">
        <v>-30885252</v>
      </c>
      <c r="EW10" s="51">
        <v>9717834</v>
      </c>
      <c r="EX10" s="51">
        <v>189620</v>
      </c>
      <c r="EY10" s="51">
        <v>-17470</v>
      </c>
      <c r="EZ10" s="51">
        <v>5296500</v>
      </c>
      <c r="FA10" s="51">
        <v>41309946</v>
      </c>
      <c r="FB10" s="51">
        <v>10038223</v>
      </c>
      <c r="FC10" s="51">
        <v>539043175</v>
      </c>
      <c r="FD10" s="51">
        <v>12781115</v>
      </c>
      <c r="FE10" s="51">
        <v>-17703515</v>
      </c>
      <c r="FF10" s="51">
        <v>579171428</v>
      </c>
      <c r="FG10" s="51">
        <v>0</v>
      </c>
      <c r="FH10" s="51">
        <v>-31102924</v>
      </c>
      <c r="FI10" s="51">
        <v>-6222179</v>
      </c>
      <c r="FJ10" s="51">
        <v>526262060</v>
      </c>
      <c r="FK10" s="51">
        <v>561467913</v>
      </c>
      <c r="FL10" s="51">
        <v>0</v>
      </c>
      <c r="FM10" s="51">
        <v>443064192</v>
      </c>
      <c r="FN10" s="51">
        <v>493935995</v>
      </c>
      <c r="FO10" s="51">
        <v>1665534</v>
      </c>
      <c r="FP10" s="51">
        <v>39165767</v>
      </c>
      <c r="FQ10" s="51">
        <v>-885424</v>
      </c>
      <c r="FR10" s="51">
        <v>718904</v>
      </c>
      <c r="FS10" s="51">
        <v>-89756803</v>
      </c>
      <c r="FT10" s="51">
        <v>75197210</v>
      </c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  <c r="IZ10" s="44"/>
      <c r="JA10" s="44"/>
      <c r="JB10" s="44"/>
      <c r="JC10" s="44"/>
      <c r="JD10" s="44"/>
      <c r="JE10" s="44"/>
      <c r="JF10" s="44"/>
      <c r="JG10" s="44"/>
      <c r="JH10" s="44"/>
      <c r="JI10" s="44"/>
      <c r="JJ10" s="44"/>
      <c r="JK10" s="44"/>
      <c r="JL10" s="44"/>
      <c r="JM10" s="44"/>
      <c r="JN10" s="44"/>
      <c r="JO10" s="44"/>
      <c r="JP10" s="44"/>
      <c r="JQ10" s="44"/>
      <c r="JR10" s="44"/>
      <c r="JS10" s="44"/>
      <c r="JT10" s="44"/>
      <c r="JU10" s="44"/>
      <c r="JV10" s="44"/>
      <c r="JW10" s="44"/>
      <c r="JX10" s="44"/>
      <c r="JY10" s="44"/>
      <c r="JZ10" s="44"/>
      <c r="KA10" s="44"/>
      <c r="KB10" s="44"/>
      <c r="KC10" s="44"/>
      <c r="KD10" s="44"/>
      <c r="KE10" s="44"/>
      <c r="KF10" s="44"/>
      <c r="KG10" s="44"/>
      <c r="KH10" s="44"/>
      <c r="KI10" s="44"/>
      <c r="KJ10" s="44"/>
      <c r="KK10" s="44"/>
      <c r="KL10" s="44"/>
      <c r="KM10" s="44"/>
      <c r="KN10" s="44"/>
      <c r="KO10" s="44"/>
      <c r="KP10" s="44"/>
      <c r="KQ10" s="44"/>
      <c r="KR10" s="44"/>
      <c r="KS10" s="44"/>
      <c r="KT10" s="44"/>
      <c r="KU10" s="44"/>
      <c r="KV10" s="44"/>
      <c r="KW10" s="44"/>
      <c r="KX10" s="44"/>
      <c r="KY10" s="44"/>
      <c r="KZ10" s="44"/>
      <c r="LA10" s="44"/>
      <c r="LB10" s="44"/>
      <c r="LC10" s="44"/>
      <c r="LD10" s="44"/>
      <c r="LE10" s="44"/>
      <c r="LF10" s="44"/>
      <c r="LG10" s="44"/>
      <c r="LH10" s="44"/>
      <c r="LI10" s="44"/>
      <c r="LJ10" s="44"/>
      <c r="LK10" s="44"/>
      <c r="LL10" s="44"/>
      <c r="LM10" s="44"/>
      <c r="LN10" s="44"/>
      <c r="LO10" s="44"/>
      <c r="LP10" s="44"/>
      <c r="LQ10" s="44"/>
      <c r="LR10" s="44"/>
      <c r="LS10" s="44"/>
      <c r="LT10" s="44"/>
      <c r="LU10" s="44"/>
      <c r="LV10" s="44"/>
      <c r="LW10" s="44"/>
      <c r="LX10" s="44"/>
      <c r="LY10" s="44"/>
    </row>
    <row r="11" spans="1:337" x14ac:dyDescent="0.25">
      <c r="A11" s="51">
        <v>202112</v>
      </c>
      <c r="B11" s="51">
        <v>62990</v>
      </c>
      <c r="C11" s="53" t="s">
        <v>897</v>
      </c>
      <c r="D11" s="51">
        <v>83000</v>
      </c>
      <c r="E11" s="51">
        <v>0</v>
      </c>
      <c r="F11" s="51">
        <v>43639</v>
      </c>
      <c r="G11" s="51">
        <v>2243580</v>
      </c>
      <c r="H11" s="51">
        <v>0</v>
      </c>
      <c r="I11" s="51">
        <v>9118</v>
      </c>
      <c r="J11" s="51">
        <v>74684</v>
      </c>
      <c r="K11" s="51">
        <v>0</v>
      </c>
      <c r="L11" s="51">
        <v>65000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311</v>
      </c>
      <c r="T11" s="51">
        <v>962136</v>
      </c>
      <c r="U11" s="51">
        <v>1953588</v>
      </c>
      <c r="V11" s="51">
        <v>2246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1">
        <v>0</v>
      </c>
      <c r="AC11" s="51">
        <v>0</v>
      </c>
      <c r="AD11" s="51">
        <v>598</v>
      </c>
      <c r="AE11" s="51">
        <v>0</v>
      </c>
      <c r="AF11" s="51">
        <v>598</v>
      </c>
      <c r="AG11" s="51">
        <v>0</v>
      </c>
      <c r="AH11" s="51">
        <v>0</v>
      </c>
      <c r="AI11" s="51">
        <v>0</v>
      </c>
      <c r="AJ11" s="51">
        <v>48902</v>
      </c>
      <c r="AK11" s="51">
        <v>0</v>
      </c>
      <c r="AL11" s="51">
        <v>839535</v>
      </c>
      <c r="AM11" s="51">
        <v>0</v>
      </c>
      <c r="AN11" s="51">
        <v>1156678</v>
      </c>
      <c r="AO11" s="51">
        <v>0</v>
      </c>
      <c r="AP11" s="51">
        <v>962558</v>
      </c>
      <c r="AQ11" s="51">
        <v>191004</v>
      </c>
      <c r="AR11" s="51">
        <v>0</v>
      </c>
      <c r="AS11" s="51">
        <v>193709</v>
      </c>
      <c r="AT11" s="51">
        <v>1953588</v>
      </c>
      <c r="AU11" s="51">
        <v>0</v>
      </c>
      <c r="AV11" s="51">
        <v>11872</v>
      </c>
      <c r="AW11" s="51">
        <v>2903</v>
      </c>
      <c r="AX11" s="51">
        <v>206</v>
      </c>
      <c r="AY11" s="51">
        <v>0</v>
      </c>
      <c r="AZ11" s="51">
        <v>0</v>
      </c>
      <c r="BA11" s="51">
        <v>0</v>
      </c>
      <c r="BB11" s="51">
        <v>0</v>
      </c>
      <c r="BC11" s="51">
        <v>111257</v>
      </c>
      <c r="BD11" s="51">
        <v>0</v>
      </c>
      <c r="BE11" s="51">
        <v>9118</v>
      </c>
      <c r="BF11" s="51">
        <v>1154021</v>
      </c>
      <c r="BG11" s="51">
        <v>0</v>
      </c>
      <c r="BH11" s="51">
        <v>0</v>
      </c>
      <c r="BI11" s="51">
        <v>0</v>
      </c>
      <c r="BJ11" s="51">
        <v>191463</v>
      </c>
      <c r="BK11" s="51">
        <v>1941510</v>
      </c>
      <c r="BL11" s="51">
        <v>305000</v>
      </c>
      <c r="BM11" s="51">
        <v>0</v>
      </c>
      <c r="BN11" s="51">
        <v>0</v>
      </c>
      <c r="BO11" s="51">
        <v>9684</v>
      </c>
      <c r="BP11" s="51">
        <v>574136</v>
      </c>
      <c r="BQ11" s="51">
        <v>1180</v>
      </c>
      <c r="BR11" s="51">
        <v>19712</v>
      </c>
      <c r="BS11" s="51">
        <v>2243580</v>
      </c>
      <c r="BT11" s="51">
        <v>56</v>
      </c>
      <c r="BU11" s="51">
        <v>0</v>
      </c>
      <c r="BV11" s="51">
        <v>0</v>
      </c>
      <c r="BW11" s="51">
        <v>0</v>
      </c>
      <c r="BX11" s="51">
        <v>8863</v>
      </c>
      <c r="BY11" s="51">
        <v>459</v>
      </c>
      <c r="BZ11" s="51">
        <v>44</v>
      </c>
      <c r="CA11" s="51">
        <v>0</v>
      </c>
      <c r="CB11" s="51"/>
      <c r="CC11" s="51">
        <v>268</v>
      </c>
      <c r="CD11" s="51"/>
      <c r="CE11" s="51">
        <v>268</v>
      </c>
      <c r="CF11" s="51"/>
      <c r="CG11" s="51">
        <v>10231</v>
      </c>
      <c r="CH11" s="51">
        <v>67453</v>
      </c>
      <c r="CI11" s="51"/>
      <c r="CJ11" s="51">
        <v>0</v>
      </c>
      <c r="CK11" s="51">
        <v>0</v>
      </c>
      <c r="CL11" s="51">
        <v>0</v>
      </c>
      <c r="CM11" s="51">
        <v>0</v>
      </c>
      <c r="CN11" s="51">
        <v>0</v>
      </c>
      <c r="CO11" s="51">
        <v>0</v>
      </c>
      <c r="CP11" s="51">
        <v>5263</v>
      </c>
      <c r="CQ11" s="51">
        <v>0</v>
      </c>
      <c r="CR11" s="51">
        <v>0</v>
      </c>
      <c r="CS11" s="51">
        <v>0</v>
      </c>
      <c r="CT11" s="51">
        <v>9481</v>
      </c>
      <c r="CU11" s="51">
        <v>66587</v>
      </c>
      <c r="CV11" s="51">
        <v>0</v>
      </c>
      <c r="CW11" s="51">
        <v>0</v>
      </c>
      <c r="CX11" s="51">
        <v>66178</v>
      </c>
      <c r="CY11" s="51">
        <v>710</v>
      </c>
      <c r="CZ11" s="51">
        <v>61926</v>
      </c>
      <c r="DA11" s="51">
        <v>0</v>
      </c>
      <c r="DB11" s="51">
        <v>62079</v>
      </c>
      <c r="DC11" s="51">
        <v>0</v>
      </c>
      <c r="DD11" s="51">
        <v>0</v>
      </c>
      <c r="DE11" s="51">
        <v>102095</v>
      </c>
      <c r="DF11" s="51">
        <v>0</v>
      </c>
      <c r="DG11" s="51">
        <v>0</v>
      </c>
      <c r="DH11" s="51">
        <v>0</v>
      </c>
      <c r="DI11" s="51">
        <v>-12526</v>
      </c>
      <c r="DJ11" s="51">
        <v>109</v>
      </c>
      <c r="DK11" s="51">
        <v>-3096</v>
      </c>
      <c r="DL11" s="51">
        <v>0</v>
      </c>
      <c r="DM11" s="51">
        <v>246424</v>
      </c>
      <c r="DN11" s="51">
        <v>0</v>
      </c>
      <c r="DO11" s="51">
        <v>0</v>
      </c>
      <c r="DP11" s="51">
        <v>-43</v>
      </c>
      <c r="DQ11" s="51">
        <v>-20707</v>
      </c>
      <c r="DR11" s="51">
        <v>132956</v>
      </c>
      <c r="DS11" s="51">
        <v>-8513</v>
      </c>
      <c r="DT11" s="51">
        <v>3057</v>
      </c>
      <c r="DU11" s="51">
        <v>-102905</v>
      </c>
      <c r="DV11" s="51">
        <v>-2569</v>
      </c>
      <c r="DW11" s="51">
        <v>282</v>
      </c>
      <c r="DX11" s="51">
        <v>0</v>
      </c>
      <c r="DY11" s="51">
        <v>169462</v>
      </c>
      <c r="DZ11" s="51">
        <v>-2024</v>
      </c>
      <c r="EA11" s="51">
        <v>1189</v>
      </c>
      <c r="EB11" s="51">
        <v>1189</v>
      </c>
      <c r="EC11" s="51">
        <v>-748</v>
      </c>
      <c r="ED11" s="51">
        <v>-3139</v>
      </c>
      <c r="EE11" s="51">
        <v>-41</v>
      </c>
      <c r="EF11" s="51">
        <v>0</v>
      </c>
      <c r="EG11" s="51">
        <v>-2327</v>
      </c>
      <c r="EH11" s="51">
        <v>0</v>
      </c>
      <c r="EI11" s="51">
        <v>0</v>
      </c>
      <c r="EJ11" s="51">
        <v>0</v>
      </c>
      <c r="EK11" s="51">
        <v>0</v>
      </c>
      <c r="EL11" s="51">
        <v>0</v>
      </c>
      <c r="EM11" s="51">
        <v>2347</v>
      </c>
      <c r="EN11" s="51">
        <v>-36506</v>
      </c>
      <c r="EO11" s="51">
        <v>194</v>
      </c>
      <c r="EP11" s="51">
        <v>-12194</v>
      </c>
      <c r="EQ11" s="51">
        <v>-153</v>
      </c>
      <c r="ER11" s="51">
        <v>-41</v>
      </c>
      <c r="ES11" s="51">
        <v>0</v>
      </c>
      <c r="ET11" s="51">
        <v>-136</v>
      </c>
      <c r="EU11" s="51">
        <v>-102293</v>
      </c>
      <c r="EV11" s="51">
        <v>-102623</v>
      </c>
      <c r="EW11" s="51">
        <v>227383</v>
      </c>
      <c r="EX11" s="51">
        <v>197</v>
      </c>
      <c r="EY11" s="51">
        <v>-1999</v>
      </c>
      <c r="EZ11" s="51">
        <v>23609</v>
      </c>
      <c r="FA11" s="51">
        <v>62080</v>
      </c>
      <c r="FB11" s="51">
        <v>111257</v>
      </c>
      <c r="FC11" s="51">
        <v>1135423</v>
      </c>
      <c r="FD11" s="51">
        <v>2111</v>
      </c>
      <c r="FE11" s="51">
        <v>-2246</v>
      </c>
      <c r="FF11" s="51">
        <v>1156267</v>
      </c>
      <c r="FG11" s="51">
        <v>-4</v>
      </c>
      <c r="FH11" s="51">
        <v>-102905</v>
      </c>
      <c r="FI11" s="51">
        <v>-32625</v>
      </c>
      <c r="FJ11" s="51">
        <v>1133312</v>
      </c>
      <c r="FK11" s="51">
        <v>1154021</v>
      </c>
      <c r="FL11" s="51"/>
      <c r="FM11" s="51">
        <v>1022577</v>
      </c>
      <c r="FN11" s="51">
        <v>1012438</v>
      </c>
      <c r="FO11" s="51">
        <v>3097</v>
      </c>
      <c r="FP11" s="51">
        <v>39444</v>
      </c>
      <c r="FQ11" s="51">
        <v>-7822</v>
      </c>
      <c r="FR11" s="51">
        <v>-4033</v>
      </c>
      <c r="FS11" s="51">
        <v>-80221</v>
      </c>
      <c r="FT11" s="51">
        <v>32576</v>
      </c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  <c r="IV11" s="44"/>
      <c r="IW11" s="44"/>
      <c r="IX11" s="44"/>
      <c r="IY11" s="44"/>
      <c r="IZ11" s="44"/>
      <c r="JA11" s="44"/>
      <c r="JB11" s="44"/>
      <c r="JC11" s="44"/>
      <c r="JD11" s="44"/>
      <c r="JE11" s="44"/>
      <c r="JF11" s="44"/>
      <c r="JG11" s="44"/>
      <c r="JH11" s="44"/>
      <c r="JI11" s="44"/>
      <c r="JJ11" s="44"/>
      <c r="JK11" s="44"/>
      <c r="JL11" s="44"/>
      <c r="JM11" s="44"/>
      <c r="JN11" s="44"/>
      <c r="JO11" s="44"/>
      <c r="JP11" s="44"/>
      <c r="JQ11" s="44"/>
      <c r="JR11" s="44"/>
      <c r="JS11" s="44"/>
      <c r="JT11" s="44"/>
      <c r="JU11" s="44"/>
      <c r="JV11" s="44"/>
      <c r="JW11" s="44"/>
      <c r="JX11" s="44"/>
      <c r="JY11" s="44"/>
      <c r="JZ11" s="44"/>
      <c r="KA11" s="44"/>
      <c r="KB11" s="44"/>
      <c r="KC11" s="44"/>
      <c r="KD11" s="44"/>
      <c r="KE11" s="44"/>
      <c r="KF11" s="44"/>
      <c r="KG11" s="44"/>
      <c r="KH11" s="44"/>
      <c r="KI11" s="44"/>
      <c r="KJ11" s="44"/>
      <c r="KK11" s="44"/>
      <c r="KL11" s="44"/>
      <c r="KM11" s="44"/>
      <c r="KN11" s="44"/>
      <c r="KO11" s="44"/>
      <c r="KP11" s="44"/>
      <c r="KQ11" s="44"/>
      <c r="KR11" s="44"/>
      <c r="KS11" s="44"/>
      <c r="KT11" s="44"/>
      <c r="KU11" s="44"/>
      <c r="KV11" s="44"/>
      <c r="KW11" s="44"/>
      <c r="KX11" s="44"/>
      <c r="KY11" s="44"/>
      <c r="KZ11" s="44"/>
      <c r="LA11" s="44"/>
      <c r="LB11" s="44"/>
      <c r="LC11" s="44"/>
      <c r="LD11" s="44"/>
      <c r="LE11" s="44"/>
      <c r="LF11" s="44"/>
      <c r="LG11" s="44"/>
      <c r="LH11" s="44"/>
      <c r="LI11" s="44"/>
      <c r="LJ11" s="44"/>
      <c r="LK11" s="44"/>
      <c r="LL11" s="44"/>
      <c r="LM11" s="44"/>
      <c r="LN11" s="44"/>
      <c r="LO11" s="44"/>
      <c r="LP11" s="44"/>
      <c r="LQ11" s="44"/>
      <c r="LR11" s="44"/>
      <c r="LS11" s="44"/>
      <c r="LT11" s="44"/>
      <c r="LU11" s="44"/>
      <c r="LV11" s="44"/>
      <c r="LW11" s="44"/>
      <c r="LX11" s="44"/>
      <c r="LY11" s="44"/>
    </row>
    <row r="12" spans="1:337" x14ac:dyDescent="0.25">
      <c r="A12" s="51">
        <v>202112</v>
      </c>
      <c r="B12" s="51">
        <v>62972</v>
      </c>
      <c r="C12" s="53" t="s">
        <v>1455</v>
      </c>
      <c r="D12" s="51">
        <v>125000</v>
      </c>
      <c r="E12" s="51"/>
      <c r="F12" s="51">
        <v>1960106</v>
      </c>
      <c r="G12" s="51">
        <v>180869649</v>
      </c>
      <c r="H12" s="51"/>
      <c r="I12" s="51">
        <v>1051108</v>
      </c>
      <c r="J12" s="51">
        <v>5200677</v>
      </c>
      <c r="K12" s="51">
        <v>0</v>
      </c>
      <c r="L12" s="51">
        <v>0</v>
      </c>
      <c r="M12" s="51">
        <v>0</v>
      </c>
      <c r="N12" s="51"/>
      <c r="O12" s="51">
        <v>0</v>
      </c>
      <c r="P12" s="51"/>
      <c r="Q12" s="51">
        <v>184458</v>
      </c>
      <c r="R12" s="51">
        <v>1018</v>
      </c>
      <c r="S12" s="51"/>
      <c r="T12" s="51">
        <v>199888</v>
      </c>
      <c r="U12" s="51">
        <v>97335490</v>
      </c>
      <c r="V12" s="51">
        <v>0</v>
      </c>
      <c r="W12" s="51"/>
      <c r="X12" s="51"/>
      <c r="Y12" s="51">
        <v>0</v>
      </c>
      <c r="Z12" s="51"/>
      <c r="AA12" s="51"/>
      <c r="AB12" s="51"/>
      <c r="AC12" s="51"/>
      <c r="AD12" s="51"/>
      <c r="AE12" s="51"/>
      <c r="AF12" s="51">
        <v>0</v>
      </c>
      <c r="AG12" s="51"/>
      <c r="AH12" s="51"/>
      <c r="AI12" s="51">
        <v>1645566</v>
      </c>
      <c r="AJ12" s="51">
        <v>10105213</v>
      </c>
      <c r="AK12" s="51">
        <v>1264</v>
      </c>
      <c r="AL12" s="51">
        <v>37494602</v>
      </c>
      <c r="AM12" s="51"/>
      <c r="AN12" s="51">
        <v>165363834</v>
      </c>
      <c r="AO12" s="51">
        <v>0</v>
      </c>
      <c r="AP12" s="51">
        <v>165363834</v>
      </c>
      <c r="AQ12" s="51"/>
      <c r="AR12" s="51">
        <v>0</v>
      </c>
      <c r="AS12" s="51"/>
      <c r="AT12" s="51">
        <v>178885895</v>
      </c>
      <c r="AU12" s="51">
        <v>150991</v>
      </c>
      <c r="AV12" s="51">
        <v>0</v>
      </c>
      <c r="AW12" s="51">
        <v>93239792</v>
      </c>
      <c r="AX12" s="51">
        <v>0</v>
      </c>
      <c r="AY12" s="51">
        <v>81399414</v>
      </c>
      <c r="AZ12" s="51">
        <v>38367443</v>
      </c>
      <c r="BA12" s="51">
        <v>1995969</v>
      </c>
      <c r="BB12" s="51">
        <v>78388904</v>
      </c>
      <c r="BC12" s="51">
        <v>34491652</v>
      </c>
      <c r="BD12" s="51"/>
      <c r="BE12" s="51">
        <v>1051108</v>
      </c>
      <c r="BF12" s="51">
        <v>165363834</v>
      </c>
      <c r="BG12" s="51">
        <v>185476</v>
      </c>
      <c r="BH12" s="51"/>
      <c r="BI12" s="51"/>
      <c r="BJ12" s="51"/>
      <c r="BK12" s="51">
        <v>51947376</v>
      </c>
      <c r="BL12" s="51">
        <v>0</v>
      </c>
      <c r="BM12" s="51"/>
      <c r="BN12" s="51">
        <v>0</v>
      </c>
      <c r="BO12" s="51">
        <v>5200677</v>
      </c>
      <c r="BP12" s="51">
        <v>74888</v>
      </c>
      <c r="BQ12" s="51">
        <v>37</v>
      </c>
      <c r="BR12" s="51">
        <v>742363</v>
      </c>
      <c r="BS12" s="51">
        <v>180869649</v>
      </c>
      <c r="BT12" s="51"/>
      <c r="BU12" s="51"/>
      <c r="BV12" s="51">
        <v>2501</v>
      </c>
      <c r="BW12" s="51">
        <v>0</v>
      </c>
      <c r="BX12" s="51">
        <v>137788</v>
      </c>
      <c r="BY12" s="51"/>
      <c r="BZ12" s="51"/>
      <c r="CA12" s="51">
        <v>0</v>
      </c>
      <c r="CB12" s="51">
        <v>0</v>
      </c>
      <c r="CC12" s="51">
        <v>0</v>
      </c>
      <c r="CD12" s="51"/>
      <c r="CE12" s="51"/>
      <c r="CF12" s="51"/>
      <c r="CG12" s="51">
        <v>387893</v>
      </c>
      <c r="CH12" s="51">
        <v>4807</v>
      </c>
      <c r="CI12" s="51">
        <v>0</v>
      </c>
      <c r="CJ12" s="51">
        <v>0</v>
      </c>
      <c r="CK12" s="51"/>
      <c r="CL12" s="51">
        <v>0</v>
      </c>
      <c r="CM12" s="51">
        <v>0</v>
      </c>
      <c r="CN12" s="51">
        <v>1014541</v>
      </c>
      <c r="CO12" s="51">
        <v>0</v>
      </c>
      <c r="CP12" s="51">
        <v>6498277</v>
      </c>
      <c r="CQ12" s="51">
        <v>0</v>
      </c>
      <c r="CR12" s="51">
        <v>0</v>
      </c>
      <c r="CS12" s="51">
        <v>6899403</v>
      </c>
      <c r="CT12" s="51">
        <v>354470</v>
      </c>
      <c r="CU12" s="51">
        <v>4807</v>
      </c>
      <c r="CV12" s="51">
        <v>118767</v>
      </c>
      <c r="CW12" s="51"/>
      <c r="CX12" s="51">
        <v>3211</v>
      </c>
      <c r="CY12" s="51"/>
      <c r="CZ12" s="51">
        <v>6673536</v>
      </c>
      <c r="DA12" s="51">
        <v>0</v>
      </c>
      <c r="DB12" s="51">
        <v>6674790</v>
      </c>
      <c r="DC12" s="51">
        <v>0</v>
      </c>
      <c r="DD12" s="51">
        <v>0</v>
      </c>
      <c r="DE12" s="51">
        <v>-2959</v>
      </c>
      <c r="DF12" s="51"/>
      <c r="DG12" s="51">
        <v>14293</v>
      </c>
      <c r="DH12" s="51"/>
      <c r="DI12" s="51">
        <v>-1938489</v>
      </c>
      <c r="DJ12" s="51"/>
      <c r="DK12" s="51">
        <v>-202732</v>
      </c>
      <c r="DL12" s="51">
        <v>12869734</v>
      </c>
      <c r="DM12" s="51">
        <v>13119214</v>
      </c>
      <c r="DN12" s="51"/>
      <c r="DO12" s="51">
        <v>0</v>
      </c>
      <c r="DP12" s="51">
        <v>-47</v>
      </c>
      <c r="DQ12" s="51">
        <v>-16381237</v>
      </c>
      <c r="DR12" s="51">
        <v>1253</v>
      </c>
      <c r="DS12" s="51">
        <v>-16381237</v>
      </c>
      <c r="DT12" s="51"/>
      <c r="DU12" s="51">
        <v>-4271490</v>
      </c>
      <c r="DV12" s="51">
        <v>-298578</v>
      </c>
      <c r="DW12" s="51">
        <v>0</v>
      </c>
      <c r="DX12" s="51"/>
      <c r="DY12" s="51">
        <v>252</v>
      </c>
      <c r="DZ12" s="51"/>
      <c r="EA12" s="51"/>
      <c r="EB12" s="51"/>
      <c r="EC12" s="51">
        <v>11842</v>
      </c>
      <c r="ED12" s="51">
        <v>-202779</v>
      </c>
      <c r="EE12" s="51"/>
      <c r="EF12" s="51"/>
      <c r="EG12" s="51"/>
      <c r="EH12" s="51"/>
      <c r="EI12" s="51"/>
      <c r="EJ12" s="51">
        <v>467235</v>
      </c>
      <c r="EK12" s="51">
        <v>0</v>
      </c>
      <c r="EL12" s="51"/>
      <c r="EM12" s="51"/>
      <c r="EN12" s="51">
        <v>1001</v>
      </c>
      <c r="EO12" s="51"/>
      <c r="EP12" s="51">
        <v>0</v>
      </c>
      <c r="EQ12" s="51">
        <v>-1254</v>
      </c>
      <c r="ER12" s="51"/>
      <c r="ES12" s="51"/>
      <c r="ET12" s="51">
        <v>2989655</v>
      </c>
      <c r="EU12" s="51">
        <v>2959</v>
      </c>
      <c r="EV12" s="51">
        <v>-4271490</v>
      </c>
      <c r="EW12" s="51">
        <v>-879124</v>
      </c>
      <c r="EX12" s="51"/>
      <c r="EY12" s="51">
        <v>-88747</v>
      </c>
      <c r="EZ12" s="51">
        <v>1034401</v>
      </c>
      <c r="FA12" s="51">
        <v>6674790</v>
      </c>
      <c r="FB12" s="51">
        <v>11400257</v>
      </c>
      <c r="FC12" s="51">
        <v>151972253</v>
      </c>
      <c r="FD12" s="51">
        <v>2989655</v>
      </c>
      <c r="FE12" s="51">
        <v>0</v>
      </c>
      <c r="FF12" s="51">
        <v>165363836</v>
      </c>
      <c r="FG12" s="51">
        <v>0</v>
      </c>
      <c r="FH12" s="51">
        <v>-4078110</v>
      </c>
      <c r="FI12" s="51">
        <v>-24308992</v>
      </c>
      <c r="FJ12" s="51">
        <v>148982598</v>
      </c>
      <c r="FK12" s="51">
        <v>165363836</v>
      </c>
      <c r="FL12" s="51">
        <v>0</v>
      </c>
      <c r="FM12" s="51">
        <v>111991016</v>
      </c>
      <c r="FN12" s="51">
        <v>119471927</v>
      </c>
      <c r="FO12" s="51">
        <v>-2730</v>
      </c>
      <c r="FP12" s="51">
        <v>5217149</v>
      </c>
      <c r="FQ12" s="51">
        <v>-284278</v>
      </c>
      <c r="FR12" s="51">
        <v>-45910</v>
      </c>
      <c r="FS12" s="51">
        <v>-15672245</v>
      </c>
      <c r="FT12" s="51">
        <v>34491652</v>
      </c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  <c r="IU12" s="44"/>
      <c r="IV12" s="44"/>
      <c r="IW12" s="44"/>
      <c r="IX12" s="44"/>
      <c r="IY12" s="44"/>
      <c r="IZ12" s="44"/>
      <c r="JA12" s="44"/>
      <c r="JB12" s="44"/>
      <c r="JC12" s="44"/>
      <c r="JD12" s="44"/>
      <c r="JE12" s="44"/>
      <c r="JF12" s="44"/>
      <c r="JG12" s="44"/>
      <c r="JH12" s="44"/>
      <c r="JI12" s="44"/>
      <c r="JJ12" s="44"/>
      <c r="JK12" s="44"/>
      <c r="JL12" s="44"/>
      <c r="JM12" s="44"/>
      <c r="JN12" s="44"/>
      <c r="JO12" s="44"/>
      <c r="JP12" s="44"/>
      <c r="JQ12" s="44"/>
      <c r="JR12" s="44"/>
      <c r="JS12" s="44"/>
      <c r="JT12" s="44"/>
      <c r="JU12" s="44"/>
      <c r="JV12" s="44"/>
      <c r="JW12" s="44"/>
      <c r="JX12" s="44"/>
      <c r="JY12" s="44"/>
      <c r="JZ12" s="44"/>
      <c r="KA12" s="44"/>
      <c r="KB12" s="44"/>
      <c r="KC12" s="44"/>
      <c r="KD12" s="44"/>
      <c r="KE12" s="44"/>
      <c r="KF12" s="44"/>
      <c r="KG12" s="44"/>
      <c r="KH12" s="44"/>
      <c r="KI12" s="44"/>
      <c r="KJ12" s="44"/>
      <c r="KK12" s="44"/>
      <c r="KL12" s="44"/>
      <c r="KM12" s="44"/>
      <c r="KN12" s="44"/>
      <c r="KO12" s="44"/>
      <c r="KP12" s="44"/>
      <c r="KQ12" s="44"/>
      <c r="KR12" s="44"/>
      <c r="KS12" s="44"/>
      <c r="KT12" s="44"/>
      <c r="KU12" s="44"/>
      <c r="KV12" s="44"/>
      <c r="KW12" s="44"/>
      <c r="KX12" s="44"/>
      <c r="KY12" s="44"/>
      <c r="KZ12" s="44"/>
      <c r="LA12" s="44"/>
      <c r="LB12" s="44"/>
      <c r="LC12" s="44"/>
      <c r="LD12" s="44"/>
      <c r="LE12" s="44"/>
      <c r="LF12" s="44"/>
      <c r="LG12" s="44"/>
      <c r="LH12" s="44"/>
      <c r="LI12" s="44"/>
      <c r="LJ12" s="44"/>
      <c r="LK12" s="44"/>
      <c r="LL12" s="44"/>
      <c r="LM12" s="44"/>
      <c r="LN12" s="44"/>
      <c r="LO12" s="44"/>
      <c r="LP12" s="44"/>
      <c r="LQ12" s="44"/>
      <c r="LR12" s="44"/>
      <c r="LS12" s="44"/>
      <c r="LT12" s="44"/>
      <c r="LU12" s="44"/>
      <c r="LV12" s="44"/>
      <c r="LW12" s="44"/>
      <c r="LX12" s="44"/>
      <c r="LY12" s="44"/>
    </row>
    <row r="13" spans="1:337" x14ac:dyDescent="0.25">
      <c r="A13" s="51">
        <v>202112</v>
      </c>
      <c r="B13" s="51">
        <v>62997</v>
      </c>
      <c r="C13" s="53" t="s">
        <v>898</v>
      </c>
      <c r="D13" s="51">
        <v>7649</v>
      </c>
      <c r="E13" s="51"/>
      <c r="F13" s="51">
        <v>5753991</v>
      </c>
      <c r="G13" s="51">
        <v>326827186</v>
      </c>
      <c r="H13" s="51"/>
      <c r="I13" s="51">
        <v>5553057</v>
      </c>
      <c r="J13" s="51"/>
      <c r="K13" s="51"/>
      <c r="L13" s="51"/>
      <c r="M13" s="51"/>
      <c r="N13" s="51"/>
      <c r="O13" s="51"/>
      <c r="P13" s="51"/>
      <c r="Q13" s="51"/>
      <c r="R13" s="51">
        <v>2216</v>
      </c>
      <c r="S13" s="51">
        <v>29936</v>
      </c>
      <c r="T13" s="51">
        <v>5016246</v>
      </c>
      <c r="U13" s="51">
        <v>11598564</v>
      </c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>
        <v>7342224</v>
      </c>
      <c r="AJ13" s="51">
        <v>22446407</v>
      </c>
      <c r="AK13" s="51">
        <v>4626861</v>
      </c>
      <c r="AL13" s="51">
        <v>30230043</v>
      </c>
      <c r="AM13" s="51"/>
      <c r="AN13" s="51">
        <v>299364534</v>
      </c>
      <c r="AO13" s="51"/>
      <c r="AP13" s="51">
        <v>33741204</v>
      </c>
      <c r="AQ13" s="51">
        <v>265587744</v>
      </c>
      <c r="AR13" s="51">
        <v>211338</v>
      </c>
      <c r="AS13" s="51">
        <v>304206106</v>
      </c>
      <c r="AT13" s="51">
        <v>13335170</v>
      </c>
      <c r="AU13" s="51"/>
      <c r="AV13" s="51"/>
      <c r="AW13" s="51"/>
      <c r="AX13" s="51">
        <v>69955</v>
      </c>
      <c r="AY13" s="51">
        <v>1736606</v>
      </c>
      <c r="AZ13" s="51">
        <v>2702065</v>
      </c>
      <c r="BA13" s="51">
        <v>385278</v>
      </c>
      <c r="BB13" s="51">
        <v>1351328</v>
      </c>
      <c r="BC13" s="51">
        <v>3511160</v>
      </c>
      <c r="BD13" s="51"/>
      <c r="BE13" s="51">
        <v>5461359</v>
      </c>
      <c r="BF13" s="51">
        <v>299328948</v>
      </c>
      <c r="BG13" s="51">
        <v>2216</v>
      </c>
      <c r="BH13" s="51"/>
      <c r="BI13" s="51"/>
      <c r="BJ13" s="51">
        <v>265587744</v>
      </c>
      <c r="BK13" s="51">
        <v>7176474</v>
      </c>
      <c r="BL13" s="51"/>
      <c r="BM13" s="51"/>
      <c r="BN13" s="51"/>
      <c r="BO13" s="51"/>
      <c r="BP13" s="51">
        <v>5008597</v>
      </c>
      <c r="BQ13" s="51"/>
      <c r="BR13" s="51">
        <v>1194303</v>
      </c>
      <c r="BS13" s="51">
        <v>326827186</v>
      </c>
      <c r="BT13" s="51"/>
      <c r="BU13" s="51"/>
      <c r="BV13" s="51"/>
      <c r="BW13" s="51"/>
      <c r="BX13" s="51"/>
      <c r="BY13" s="51"/>
      <c r="BZ13" s="51">
        <v>5650</v>
      </c>
      <c r="CA13" s="51"/>
      <c r="CB13" s="51"/>
      <c r="CC13" s="51">
        <v>1164914</v>
      </c>
      <c r="CD13" s="51"/>
      <c r="CE13" s="51">
        <v>1164914</v>
      </c>
      <c r="CF13" s="51"/>
      <c r="CG13" s="51">
        <v>967147</v>
      </c>
      <c r="CH13" s="51">
        <v>2324996</v>
      </c>
      <c r="CI13" s="51">
        <v>81879</v>
      </c>
      <c r="CJ13" s="51"/>
      <c r="CK13" s="51"/>
      <c r="CL13" s="51">
        <v>91698</v>
      </c>
      <c r="CM13" s="51"/>
      <c r="CN13" s="51"/>
      <c r="CO13" s="51"/>
      <c r="CP13" s="51">
        <v>4723331</v>
      </c>
      <c r="CQ13" s="51"/>
      <c r="CR13" s="51"/>
      <c r="CS13" s="51">
        <v>465332</v>
      </c>
      <c r="CT13" s="51">
        <v>227156</v>
      </c>
      <c r="CU13" s="51">
        <v>1078204</v>
      </c>
      <c r="CV13" s="51">
        <v>1184739</v>
      </c>
      <c r="CW13" s="51"/>
      <c r="CX13" s="51">
        <v>-36530</v>
      </c>
      <c r="CY13" s="51"/>
      <c r="CZ13" s="51">
        <v>14448716</v>
      </c>
      <c r="DA13" s="51">
        <v>35099</v>
      </c>
      <c r="DB13" s="51">
        <v>14448716</v>
      </c>
      <c r="DC13" s="51">
        <v>-34076</v>
      </c>
      <c r="DD13" s="51"/>
      <c r="DE13" s="51">
        <v>453189</v>
      </c>
      <c r="DF13" s="51"/>
      <c r="DG13" s="51"/>
      <c r="DH13" s="51"/>
      <c r="DI13" s="51">
        <v>-5501165</v>
      </c>
      <c r="DJ13" s="51">
        <v>-1569</v>
      </c>
      <c r="DK13" s="51">
        <v>-266226</v>
      </c>
      <c r="DL13" s="51">
        <v>3043766</v>
      </c>
      <c r="DM13" s="51">
        <v>36462088</v>
      </c>
      <c r="DN13" s="51"/>
      <c r="DO13" s="51"/>
      <c r="DP13" s="51"/>
      <c r="DQ13" s="51">
        <v>-35369935</v>
      </c>
      <c r="DR13" s="51">
        <v>262719</v>
      </c>
      <c r="DS13" s="51">
        <v>-35369935</v>
      </c>
      <c r="DT13" s="51">
        <v>233047</v>
      </c>
      <c r="DU13" s="51">
        <v>-9474471</v>
      </c>
      <c r="DV13" s="51">
        <v>-650180</v>
      </c>
      <c r="DW13" s="51"/>
      <c r="DX13" s="51"/>
      <c r="DY13" s="51">
        <v>383044</v>
      </c>
      <c r="DZ13" s="51">
        <v>-262914</v>
      </c>
      <c r="EA13" s="51">
        <v>-34637</v>
      </c>
      <c r="EB13" s="51">
        <v>-34637</v>
      </c>
      <c r="EC13" s="51"/>
      <c r="ED13" s="51">
        <v>-266226</v>
      </c>
      <c r="EE13" s="51">
        <v>-7443</v>
      </c>
      <c r="EF13" s="51"/>
      <c r="EG13" s="51">
        <v>-261281</v>
      </c>
      <c r="EH13" s="51"/>
      <c r="EI13" s="51"/>
      <c r="EJ13" s="51">
        <v>2241166</v>
      </c>
      <c r="EK13" s="51"/>
      <c r="EL13" s="51"/>
      <c r="EM13" s="51">
        <v>233047</v>
      </c>
      <c r="EN13" s="51">
        <v>-120326</v>
      </c>
      <c r="EO13" s="51">
        <v>-64</v>
      </c>
      <c r="EP13" s="51"/>
      <c r="EQ13" s="51"/>
      <c r="ER13" s="51">
        <v>-7443</v>
      </c>
      <c r="ES13" s="51"/>
      <c r="ET13" s="51"/>
      <c r="EU13" s="51">
        <v>-335537</v>
      </c>
      <c r="EV13" s="51">
        <v>-9474471</v>
      </c>
      <c r="EW13" s="51">
        <v>22088804</v>
      </c>
      <c r="EX13" s="51">
        <v>2673</v>
      </c>
      <c r="EY13" s="51">
        <v>-56773</v>
      </c>
      <c r="EZ13" s="51">
        <v>9795305</v>
      </c>
      <c r="FA13" s="51">
        <v>12978408</v>
      </c>
      <c r="FB13" s="51">
        <v>126617</v>
      </c>
      <c r="FC13" s="51">
        <v>260584390</v>
      </c>
      <c r="FD13" s="51"/>
      <c r="FE13" s="51"/>
      <c r="FF13" s="51">
        <v>295816524</v>
      </c>
      <c r="FG13" s="51"/>
      <c r="FH13" s="51">
        <v>-8640018</v>
      </c>
      <c r="FI13" s="51">
        <v>-110155</v>
      </c>
      <c r="FJ13" s="51">
        <v>260584390</v>
      </c>
      <c r="FK13" s="51">
        <v>295816524</v>
      </c>
      <c r="FL13" s="51"/>
      <c r="FM13" s="51">
        <v>258754161</v>
      </c>
      <c r="FN13" s="51">
        <v>294257880</v>
      </c>
      <c r="FO13" s="51">
        <v>-1404</v>
      </c>
      <c r="FP13" s="51">
        <v>30583360</v>
      </c>
      <c r="FQ13" s="51">
        <v>-271078</v>
      </c>
      <c r="FR13" s="51">
        <v>854451</v>
      </c>
      <c r="FS13" s="51">
        <v>-1720073</v>
      </c>
      <c r="FT13" s="51">
        <v>1432027</v>
      </c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4"/>
      <c r="IW13" s="44"/>
      <c r="IX13" s="44"/>
      <c r="IY13" s="44"/>
      <c r="IZ13" s="44"/>
      <c r="JA13" s="44"/>
      <c r="JB13" s="44"/>
      <c r="JC13" s="44"/>
      <c r="JD13" s="44"/>
      <c r="JE13" s="44"/>
      <c r="JF13" s="44"/>
      <c r="JG13" s="44"/>
      <c r="JH13" s="44"/>
      <c r="JI13" s="44"/>
      <c r="JJ13" s="44"/>
      <c r="JK13" s="44"/>
      <c r="JL13" s="44"/>
      <c r="JM13" s="44"/>
      <c r="JN13" s="44"/>
      <c r="JO13" s="44"/>
      <c r="JP13" s="44"/>
      <c r="JQ13" s="44"/>
      <c r="JR13" s="44"/>
      <c r="JS13" s="44"/>
      <c r="JT13" s="44"/>
      <c r="JU13" s="44"/>
      <c r="JV13" s="44"/>
      <c r="JW13" s="44"/>
      <c r="JX13" s="44"/>
      <c r="JY13" s="44"/>
      <c r="JZ13" s="44"/>
      <c r="KA13" s="44"/>
      <c r="KB13" s="44"/>
      <c r="KC13" s="44"/>
      <c r="KD13" s="44"/>
      <c r="KE13" s="44"/>
      <c r="KF13" s="44"/>
      <c r="KG13" s="44"/>
      <c r="KH13" s="44"/>
      <c r="KI13" s="44"/>
      <c r="KJ13" s="44"/>
      <c r="KK13" s="44"/>
      <c r="KL13" s="44"/>
      <c r="KM13" s="44"/>
      <c r="KN13" s="44"/>
      <c r="KO13" s="44"/>
      <c r="KP13" s="44"/>
      <c r="KQ13" s="44"/>
      <c r="KR13" s="44"/>
      <c r="KS13" s="44"/>
      <c r="KT13" s="44"/>
      <c r="KU13" s="44"/>
      <c r="KV13" s="44"/>
      <c r="KW13" s="44"/>
      <c r="KX13" s="44"/>
      <c r="KY13" s="44"/>
      <c r="KZ13" s="44"/>
      <c r="LA13" s="44"/>
      <c r="LB13" s="44"/>
      <c r="LC13" s="44"/>
      <c r="LD13" s="44"/>
      <c r="LE13" s="44"/>
      <c r="LF13" s="44"/>
      <c r="LG13" s="44"/>
      <c r="LH13" s="44"/>
      <c r="LI13" s="44"/>
      <c r="LJ13" s="44"/>
      <c r="LK13" s="44"/>
      <c r="LL13" s="44"/>
      <c r="LM13" s="44"/>
      <c r="LN13" s="44"/>
      <c r="LO13" s="44"/>
      <c r="LP13" s="44"/>
      <c r="LQ13" s="44"/>
      <c r="LR13" s="44"/>
      <c r="LS13" s="44"/>
      <c r="LT13" s="44"/>
      <c r="LU13" s="44"/>
      <c r="LV13" s="44"/>
      <c r="LW13" s="44"/>
      <c r="LX13" s="44"/>
      <c r="LY13" s="44"/>
    </row>
    <row r="14" spans="1:337" x14ac:dyDescent="0.25">
      <c r="A14" s="51">
        <v>202112</v>
      </c>
      <c r="B14" s="51">
        <v>62548</v>
      </c>
      <c r="C14" s="53" t="s">
        <v>1426</v>
      </c>
      <c r="D14" s="51">
        <v>800</v>
      </c>
      <c r="E14" s="51">
        <v>0</v>
      </c>
      <c r="F14" s="51">
        <v>0</v>
      </c>
      <c r="G14" s="51">
        <v>305414692</v>
      </c>
      <c r="H14" s="51">
        <v>2695533</v>
      </c>
      <c r="I14" s="51">
        <v>4423437</v>
      </c>
      <c r="J14" s="51">
        <v>4032154</v>
      </c>
      <c r="K14" s="51">
        <v>0</v>
      </c>
      <c r="L14" s="51">
        <v>0</v>
      </c>
      <c r="M14" s="51">
        <v>23254</v>
      </c>
      <c r="N14" s="51">
        <v>0</v>
      </c>
      <c r="O14" s="51">
        <v>98660</v>
      </c>
      <c r="P14" s="51">
        <v>98660</v>
      </c>
      <c r="Q14" s="51">
        <v>0</v>
      </c>
      <c r="R14" s="51">
        <v>0</v>
      </c>
      <c r="S14" s="51">
        <v>0</v>
      </c>
      <c r="T14" s="51">
        <v>3744034</v>
      </c>
      <c r="U14" s="51">
        <v>140060458</v>
      </c>
      <c r="V14" s="51">
        <v>0</v>
      </c>
      <c r="W14" s="51">
        <v>0</v>
      </c>
      <c r="X14" s="51">
        <v>0</v>
      </c>
      <c r="Y14" s="51">
        <v>0</v>
      </c>
      <c r="Z14" s="51">
        <v>70157</v>
      </c>
      <c r="AA14" s="51">
        <v>0</v>
      </c>
      <c r="AB14" s="51">
        <v>0</v>
      </c>
      <c r="AC14" s="51">
        <v>0</v>
      </c>
      <c r="AD14" s="51">
        <v>0</v>
      </c>
      <c r="AE14" s="51">
        <v>0</v>
      </c>
      <c r="AF14" s="51">
        <v>0</v>
      </c>
      <c r="AG14" s="51">
        <v>0</v>
      </c>
      <c r="AH14" s="51">
        <v>0</v>
      </c>
      <c r="AI14" s="51">
        <v>24544814</v>
      </c>
      <c r="AJ14" s="51">
        <v>59413755</v>
      </c>
      <c r="AK14" s="51">
        <v>2651127</v>
      </c>
      <c r="AL14" s="51">
        <v>6781404</v>
      </c>
      <c r="AM14" s="51">
        <v>0</v>
      </c>
      <c r="AN14" s="51">
        <v>238118701</v>
      </c>
      <c r="AO14" s="51">
        <v>0</v>
      </c>
      <c r="AP14" s="51">
        <v>119684458</v>
      </c>
      <c r="AQ14" s="51">
        <v>118434243</v>
      </c>
      <c r="AR14" s="51">
        <v>0</v>
      </c>
      <c r="AS14" s="51">
        <v>128207548</v>
      </c>
      <c r="AT14" s="51">
        <v>167837059</v>
      </c>
      <c r="AU14" s="51">
        <v>0</v>
      </c>
      <c r="AV14" s="51">
        <v>4656106</v>
      </c>
      <c r="AW14" s="51">
        <v>94323488</v>
      </c>
      <c r="AX14" s="51">
        <v>616011</v>
      </c>
      <c r="AY14" s="51">
        <v>27776601</v>
      </c>
      <c r="AZ14" s="51">
        <v>5485528</v>
      </c>
      <c r="BA14" s="51">
        <v>454994</v>
      </c>
      <c r="BB14" s="51">
        <v>26152965</v>
      </c>
      <c r="BC14" s="51">
        <v>18201036</v>
      </c>
      <c r="BD14" s="51">
        <v>0</v>
      </c>
      <c r="BE14" s="51">
        <v>1704650</v>
      </c>
      <c r="BF14" s="51">
        <v>238118701</v>
      </c>
      <c r="BG14" s="51">
        <v>0</v>
      </c>
      <c r="BH14" s="51">
        <v>0</v>
      </c>
      <c r="BI14" s="51">
        <v>0</v>
      </c>
      <c r="BJ14" s="51">
        <v>118434243</v>
      </c>
      <c r="BK14" s="51">
        <v>91275635</v>
      </c>
      <c r="BL14" s="51">
        <v>0</v>
      </c>
      <c r="BM14" s="51">
        <v>0</v>
      </c>
      <c r="BN14" s="51">
        <v>0</v>
      </c>
      <c r="BO14" s="51">
        <v>4032154</v>
      </c>
      <c r="BP14" s="51">
        <v>3644574</v>
      </c>
      <c r="BQ14" s="51">
        <v>106048</v>
      </c>
      <c r="BR14" s="51">
        <v>3699703</v>
      </c>
      <c r="BS14" s="51">
        <v>305414692</v>
      </c>
      <c r="BT14" s="51">
        <v>0</v>
      </c>
      <c r="BU14" s="51">
        <v>0</v>
      </c>
      <c r="BV14" s="51">
        <v>336125</v>
      </c>
      <c r="BW14" s="51">
        <v>0</v>
      </c>
      <c r="BX14" s="51">
        <v>378530</v>
      </c>
      <c r="BY14" s="51">
        <v>0</v>
      </c>
      <c r="BZ14" s="51">
        <v>0</v>
      </c>
      <c r="CA14" s="51">
        <v>0</v>
      </c>
      <c r="CB14" s="51">
        <v>0</v>
      </c>
      <c r="CC14" s="51">
        <v>261226</v>
      </c>
      <c r="CD14" s="51">
        <v>0</v>
      </c>
      <c r="CE14" s="51">
        <v>261226</v>
      </c>
      <c r="CF14" s="51">
        <v>0</v>
      </c>
      <c r="CG14" s="51">
        <v>3450634</v>
      </c>
      <c r="CH14" s="51">
        <v>1246945</v>
      </c>
      <c r="CI14" s="51">
        <v>909500</v>
      </c>
      <c r="CJ14" s="51">
        <v>68322</v>
      </c>
      <c r="CK14" s="51">
        <v>0</v>
      </c>
      <c r="CL14" s="51">
        <v>0</v>
      </c>
      <c r="CM14" s="51">
        <v>0</v>
      </c>
      <c r="CN14" s="51">
        <v>1100320</v>
      </c>
      <c r="CO14" s="51">
        <v>0</v>
      </c>
      <c r="CP14" s="51">
        <v>32147754</v>
      </c>
      <c r="CQ14" s="51">
        <v>0</v>
      </c>
      <c r="CR14" s="51">
        <v>0</v>
      </c>
      <c r="CS14" s="51">
        <v>37691053</v>
      </c>
      <c r="CT14" s="51">
        <v>249069</v>
      </c>
      <c r="CU14" s="51">
        <v>76219</v>
      </c>
      <c r="CV14" s="51">
        <v>0</v>
      </c>
      <c r="CW14" s="51">
        <v>0</v>
      </c>
      <c r="CX14" s="51">
        <v>7282</v>
      </c>
      <c r="CY14" s="51"/>
      <c r="CZ14" s="51">
        <v>11082808</v>
      </c>
      <c r="DA14" s="51">
        <v>0</v>
      </c>
      <c r="DB14" s="51">
        <v>11083184</v>
      </c>
      <c r="DC14" s="51">
        <v>0</v>
      </c>
      <c r="DD14" s="51">
        <v>0</v>
      </c>
      <c r="DE14" s="51">
        <v>47539</v>
      </c>
      <c r="DF14" s="51"/>
      <c r="DG14" s="51">
        <v>0</v>
      </c>
      <c r="DH14" s="51"/>
      <c r="DI14" s="51">
        <v>-1708528</v>
      </c>
      <c r="DJ14" s="51"/>
      <c r="DK14" s="51">
        <v>-183068</v>
      </c>
      <c r="DL14" s="51">
        <v>18530972</v>
      </c>
      <c r="DM14" s="51">
        <v>15677021</v>
      </c>
      <c r="DN14" s="51"/>
      <c r="DO14" s="51">
        <v>0</v>
      </c>
      <c r="DP14" s="51">
        <v>0</v>
      </c>
      <c r="DQ14" s="51">
        <v>-14270428</v>
      </c>
      <c r="DR14" s="51">
        <v>33524</v>
      </c>
      <c r="DS14" s="51">
        <v>-14270428</v>
      </c>
      <c r="DT14" s="51"/>
      <c r="DU14" s="51">
        <v>-10596483</v>
      </c>
      <c r="DV14" s="51">
        <v>-420995</v>
      </c>
      <c r="DW14" s="51">
        <v>0</v>
      </c>
      <c r="DX14" s="51"/>
      <c r="DY14" s="51">
        <v>54821</v>
      </c>
      <c r="DZ14" s="51"/>
      <c r="EA14" s="51"/>
      <c r="EB14" s="51">
        <v>0</v>
      </c>
      <c r="EC14" s="51">
        <v>53499</v>
      </c>
      <c r="ED14" s="51">
        <v>-183068</v>
      </c>
      <c r="EE14" s="51"/>
      <c r="EF14" s="51"/>
      <c r="EG14" s="51"/>
      <c r="EH14" s="51"/>
      <c r="EI14" s="51"/>
      <c r="EJ14" s="51">
        <v>611869</v>
      </c>
      <c r="EK14" s="51">
        <v>0</v>
      </c>
      <c r="EL14" s="51"/>
      <c r="EM14" s="51"/>
      <c r="EN14" s="51">
        <v>-21297</v>
      </c>
      <c r="EO14" s="51"/>
      <c r="EP14" s="51">
        <v>0</v>
      </c>
      <c r="EQ14" s="51">
        <v>-376</v>
      </c>
      <c r="ER14" s="51"/>
      <c r="ES14" s="51"/>
      <c r="ET14" s="51">
        <v>0</v>
      </c>
      <c r="EU14" s="51">
        <v>-47539</v>
      </c>
      <c r="EV14" s="51">
        <v>-10596483</v>
      </c>
      <c r="EW14" s="51">
        <v>-6685362</v>
      </c>
      <c r="EX14" s="51"/>
      <c r="EY14" s="51">
        <v>-16620</v>
      </c>
      <c r="EZ14" s="51">
        <v>3657157</v>
      </c>
      <c r="FA14" s="51">
        <v>11055464</v>
      </c>
      <c r="FB14" s="51">
        <v>18200995</v>
      </c>
      <c r="FC14" s="51">
        <v>220350645</v>
      </c>
      <c r="FD14" s="51">
        <v>0</v>
      </c>
      <c r="FE14" s="51">
        <v>0</v>
      </c>
      <c r="FF14" s="51">
        <v>238118877</v>
      </c>
      <c r="FG14" s="51">
        <v>86677</v>
      </c>
      <c r="FH14" s="51">
        <v>-10288392</v>
      </c>
      <c r="FI14" s="51">
        <v>-10633130</v>
      </c>
      <c r="FJ14" s="51">
        <v>220350645</v>
      </c>
      <c r="FK14" s="51">
        <v>238118877</v>
      </c>
      <c r="FL14" s="51">
        <v>0</v>
      </c>
      <c r="FM14" s="51">
        <v>190353846</v>
      </c>
      <c r="FN14" s="51">
        <v>206754172</v>
      </c>
      <c r="FO14" s="51">
        <v>163290</v>
      </c>
      <c r="FP14" s="51">
        <v>15734444</v>
      </c>
      <c r="FQ14" s="51">
        <v>-271285</v>
      </c>
      <c r="FR14" s="51">
        <v>6805</v>
      </c>
      <c r="FS14" s="51">
        <v>-19363669</v>
      </c>
      <c r="FT14" s="51">
        <v>13077033</v>
      </c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  <c r="IW14" s="44"/>
      <c r="IX14" s="44"/>
      <c r="IY14" s="44"/>
      <c r="IZ14" s="44"/>
      <c r="JA14" s="44"/>
      <c r="JB14" s="44"/>
      <c r="JC14" s="44"/>
      <c r="JD14" s="44"/>
      <c r="JE14" s="44"/>
      <c r="JF14" s="44"/>
      <c r="JG14" s="44"/>
      <c r="JH14" s="44"/>
      <c r="JI14" s="44"/>
      <c r="JJ14" s="44"/>
      <c r="JK14" s="44"/>
      <c r="JL14" s="44"/>
      <c r="JM14" s="44"/>
      <c r="JN14" s="44"/>
      <c r="JO14" s="44"/>
      <c r="JP14" s="44"/>
      <c r="JQ14" s="44"/>
      <c r="JR14" s="44"/>
      <c r="JS14" s="44"/>
      <c r="JT14" s="44"/>
      <c r="JU14" s="44"/>
      <c r="JV14" s="44"/>
      <c r="JW14" s="44"/>
      <c r="JX14" s="44"/>
      <c r="JY14" s="44"/>
      <c r="JZ14" s="44"/>
      <c r="KA14" s="44"/>
      <c r="KB14" s="44"/>
      <c r="KC14" s="44"/>
      <c r="KD14" s="44"/>
      <c r="KE14" s="44"/>
      <c r="KF14" s="44"/>
      <c r="KG14" s="44"/>
      <c r="KH14" s="44"/>
      <c r="KI14" s="44"/>
      <c r="KJ14" s="44"/>
      <c r="KK14" s="44"/>
      <c r="KL14" s="44"/>
      <c r="KM14" s="44"/>
      <c r="KN14" s="44"/>
      <c r="KO14" s="44"/>
      <c r="KP14" s="44"/>
      <c r="KQ14" s="44"/>
      <c r="KR14" s="44"/>
      <c r="KS14" s="44"/>
      <c r="KT14" s="44"/>
      <c r="KU14" s="44"/>
      <c r="KV14" s="44"/>
      <c r="KW14" s="44"/>
      <c r="KX14" s="44"/>
      <c r="KY14" s="44"/>
      <c r="KZ14" s="44"/>
      <c r="LA14" s="44"/>
      <c r="LB14" s="44"/>
      <c r="LC14" s="44"/>
      <c r="LD14" s="44"/>
      <c r="LE14" s="44"/>
      <c r="LF14" s="44"/>
      <c r="LG14" s="44"/>
      <c r="LH14" s="44"/>
      <c r="LI14" s="44"/>
      <c r="LJ14" s="44"/>
      <c r="LK14" s="44"/>
      <c r="LL14" s="44"/>
      <c r="LM14" s="44"/>
      <c r="LN14" s="44"/>
      <c r="LO14" s="44"/>
      <c r="LP14" s="44"/>
      <c r="LQ14" s="44"/>
      <c r="LR14" s="44"/>
      <c r="LS14" s="44"/>
      <c r="LT14" s="44"/>
      <c r="LU14" s="44"/>
      <c r="LV14" s="44"/>
      <c r="LW14" s="44"/>
      <c r="LX14" s="44"/>
      <c r="LY14" s="44"/>
    </row>
    <row r="15" spans="1:337" x14ac:dyDescent="0.25">
      <c r="A15" s="51">
        <v>202112</v>
      </c>
      <c r="B15" s="51">
        <v>63016</v>
      </c>
      <c r="C15" s="53" t="s">
        <v>899</v>
      </c>
      <c r="D15" s="51">
        <v>12100</v>
      </c>
      <c r="E15" s="51">
        <v>0</v>
      </c>
      <c r="F15" s="51">
        <v>0</v>
      </c>
      <c r="G15" s="51">
        <v>101082516</v>
      </c>
      <c r="H15" s="51">
        <v>4569</v>
      </c>
      <c r="I15" s="51">
        <v>945004</v>
      </c>
      <c r="J15" s="51">
        <v>480000</v>
      </c>
      <c r="K15" s="51">
        <v>0</v>
      </c>
      <c r="L15" s="51">
        <v>480000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1095</v>
      </c>
      <c r="S15" s="51">
        <v>2896239</v>
      </c>
      <c r="T15" s="51">
        <v>2955923</v>
      </c>
      <c r="U15" s="51">
        <v>25772994</v>
      </c>
      <c r="V15" s="51">
        <v>1524603</v>
      </c>
      <c r="W15" s="51">
        <v>0</v>
      </c>
      <c r="X15" s="51">
        <v>0</v>
      </c>
      <c r="Y15" s="51">
        <v>0</v>
      </c>
      <c r="Z15" s="51">
        <v>164328</v>
      </c>
      <c r="AA15" s="51">
        <v>0</v>
      </c>
      <c r="AB15" s="51">
        <v>10582</v>
      </c>
      <c r="AC15" s="51">
        <v>36064</v>
      </c>
      <c r="AD15" s="51">
        <v>1828</v>
      </c>
      <c r="AE15" s="51">
        <v>0</v>
      </c>
      <c r="AF15" s="51">
        <v>37892</v>
      </c>
      <c r="AG15" s="51">
        <v>0</v>
      </c>
      <c r="AH15" s="51">
        <v>2075</v>
      </c>
      <c r="AI15" s="51">
        <v>180233</v>
      </c>
      <c r="AJ15" s="51">
        <v>4820562</v>
      </c>
      <c r="AK15" s="51">
        <v>2486949</v>
      </c>
      <c r="AL15" s="51">
        <v>18813677</v>
      </c>
      <c r="AM15" s="51">
        <v>6000</v>
      </c>
      <c r="AN15" s="51">
        <v>92717248</v>
      </c>
      <c r="AO15" s="51">
        <v>58142</v>
      </c>
      <c r="AP15" s="51">
        <v>22318841</v>
      </c>
      <c r="AQ15" s="51">
        <v>65749471</v>
      </c>
      <c r="AR15" s="51">
        <v>31676</v>
      </c>
      <c r="AS15" s="51">
        <v>68149021</v>
      </c>
      <c r="AT15" s="51">
        <v>30378277</v>
      </c>
      <c r="AU15" s="51">
        <v>0</v>
      </c>
      <c r="AV15" s="51">
        <v>1756363</v>
      </c>
      <c r="AW15" s="51">
        <v>321430</v>
      </c>
      <c r="AX15" s="51">
        <v>15823</v>
      </c>
      <c r="AY15" s="51">
        <v>4605283</v>
      </c>
      <c r="AZ15" s="51">
        <v>3908512</v>
      </c>
      <c r="BA15" s="51">
        <v>788586</v>
      </c>
      <c r="BB15" s="51">
        <v>3816697</v>
      </c>
      <c r="BC15" s="51">
        <v>3074634</v>
      </c>
      <c r="BD15" s="51">
        <v>0</v>
      </c>
      <c r="BE15" s="51">
        <v>940435</v>
      </c>
      <c r="BF15" s="51">
        <v>88068312</v>
      </c>
      <c r="BG15" s="51">
        <v>1095</v>
      </c>
      <c r="BH15" s="51">
        <v>0</v>
      </c>
      <c r="BI15" s="51">
        <v>0</v>
      </c>
      <c r="BJ15" s="51">
        <v>65749471</v>
      </c>
      <c r="BK15" s="51">
        <v>19987521</v>
      </c>
      <c r="BL15" s="51">
        <v>0</v>
      </c>
      <c r="BM15" s="51">
        <v>0</v>
      </c>
      <c r="BN15" s="51">
        <v>0</v>
      </c>
      <c r="BO15" s="51">
        <v>0</v>
      </c>
      <c r="BP15" s="51">
        <v>2943823</v>
      </c>
      <c r="BQ15" s="51">
        <v>40059</v>
      </c>
      <c r="BR15" s="51">
        <v>408406</v>
      </c>
      <c r="BS15" s="51">
        <v>101082516</v>
      </c>
      <c r="BT15" s="51">
        <v>183520</v>
      </c>
      <c r="BU15" s="51">
        <v>2759</v>
      </c>
      <c r="BV15" s="51">
        <v>0</v>
      </c>
      <c r="BW15" s="51">
        <v>0</v>
      </c>
      <c r="BX15" s="51">
        <v>109100</v>
      </c>
      <c r="BY15" s="51">
        <v>0</v>
      </c>
      <c r="BZ15" s="51">
        <v>38574</v>
      </c>
      <c r="CA15" s="51">
        <v>0</v>
      </c>
      <c r="CB15" s="51">
        <v>0</v>
      </c>
      <c r="CC15" s="51">
        <v>82379</v>
      </c>
      <c r="CD15" s="51">
        <v>0</v>
      </c>
      <c r="CE15" s="51">
        <v>82379</v>
      </c>
      <c r="CF15" s="51">
        <v>3095</v>
      </c>
      <c r="CG15" s="51">
        <v>355645</v>
      </c>
      <c r="CH15" s="51">
        <v>1169037</v>
      </c>
      <c r="CI15" s="51">
        <v>974682</v>
      </c>
      <c r="CJ15" s="51">
        <v>0</v>
      </c>
      <c r="CK15" s="51">
        <v>0</v>
      </c>
      <c r="CL15" s="51">
        <v>0</v>
      </c>
      <c r="CM15" s="51">
        <v>55383</v>
      </c>
      <c r="CN15" s="51">
        <v>0</v>
      </c>
      <c r="CO15" s="51">
        <v>0</v>
      </c>
      <c r="CP15" s="51">
        <v>1986977</v>
      </c>
      <c r="CQ15" s="51">
        <v>0</v>
      </c>
      <c r="CR15" s="51">
        <v>0</v>
      </c>
      <c r="CS15" s="51">
        <v>104775</v>
      </c>
      <c r="CT15" s="51">
        <v>52761</v>
      </c>
      <c r="CU15" s="51">
        <v>70989</v>
      </c>
      <c r="CV15" s="51">
        <v>0</v>
      </c>
      <c r="CW15" s="51">
        <v>0</v>
      </c>
      <c r="CX15" s="51">
        <v>-178736</v>
      </c>
      <c r="CY15" s="51">
        <v>-39182</v>
      </c>
      <c r="CZ15" s="51">
        <v>10359271</v>
      </c>
      <c r="DA15" s="51">
        <v>375305</v>
      </c>
      <c r="DB15" s="51">
        <v>10359911</v>
      </c>
      <c r="DC15" s="51">
        <v>0</v>
      </c>
      <c r="DD15" s="51">
        <v>0</v>
      </c>
      <c r="DE15" s="51">
        <v>286333</v>
      </c>
      <c r="DF15" s="51">
        <v>-3196</v>
      </c>
      <c r="DG15" s="51">
        <v>0</v>
      </c>
      <c r="DH15" s="51">
        <v>1046</v>
      </c>
      <c r="DI15" s="51">
        <v>-1521465</v>
      </c>
      <c r="DJ15" s="51">
        <v>-3471</v>
      </c>
      <c r="DK15" s="51">
        <v>-351630</v>
      </c>
      <c r="DL15" s="51">
        <v>1062737</v>
      </c>
      <c r="DM15" s="51">
        <v>10971424</v>
      </c>
      <c r="DN15" s="51">
        <v>20281</v>
      </c>
      <c r="DO15" s="51">
        <v>182</v>
      </c>
      <c r="DP15" s="51">
        <v>-233849</v>
      </c>
      <c r="DQ15" s="51">
        <v>-9113971</v>
      </c>
      <c r="DR15" s="51">
        <v>241019</v>
      </c>
      <c r="DS15" s="51">
        <v>-9111066</v>
      </c>
      <c r="DT15" s="51">
        <v>626422</v>
      </c>
      <c r="DU15" s="51">
        <v>-8955418</v>
      </c>
      <c r="DV15" s="51">
        <v>-516343</v>
      </c>
      <c r="DW15" s="51">
        <v>4768</v>
      </c>
      <c r="DX15" s="51">
        <v>0</v>
      </c>
      <c r="DY15" s="51">
        <v>296172</v>
      </c>
      <c r="DZ15" s="51">
        <v>-807691</v>
      </c>
      <c r="EA15" s="51">
        <v>-186730</v>
      </c>
      <c r="EB15" s="51">
        <v>-186730</v>
      </c>
      <c r="EC15" s="51">
        <v>0</v>
      </c>
      <c r="ED15" s="51">
        <v>-585297</v>
      </c>
      <c r="EE15" s="51">
        <v>-20947</v>
      </c>
      <c r="EF15" s="51">
        <v>-28483</v>
      </c>
      <c r="EG15" s="51">
        <v>-534178</v>
      </c>
      <c r="EH15" s="51">
        <v>0</v>
      </c>
      <c r="EI15" s="51">
        <v>-1132</v>
      </c>
      <c r="EJ15" s="51">
        <v>346216</v>
      </c>
      <c r="EK15" s="51">
        <v>0</v>
      </c>
      <c r="EL15" s="51">
        <v>-8238</v>
      </c>
      <c r="EM15" s="51">
        <v>669932</v>
      </c>
      <c r="EN15" s="51">
        <v>-55153</v>
      </c>
      <c r="EO15" s="51">
        <v>-281225</v>
      </c>
      <c r="EP15" s="51">
        <v>-2905</v>
      </c>
      <c r="EQ15" s="51">
        <v>-640</v>
      </c>
      <c r="ER15" s="51">
        <v>-48384</v>
      </c>
      <c r="ES15" s="51">
        <v>-9098</v>
      </c>
      <c r="ET15" s="51">
        <v>-1157500</v>
      </c>
      <c r="EU15" s="51">
        <v>-180548</v>
      </c>
      <c r="EV15" s="51">
        <v>-8950650</v>
      </c>
      <c r="EW15" s="51">
        <v>8118278</v>
      </c>
      <c r="EX15" s="51">
        <v>51161</v>
      </c>
      <c r="EY15" s="51">
        <v>-61508</v>
      </c>
      <c r="EZ15" s="51">
        <v>2022044</v>
      </c>
      <c r="FA15" s="51">
        <v>10996122</v>
      </c>
      <c r="FB15" s="51">
        <v>3074634</v>
      </c>
      <c r="FC15" s="51">
        <v>79335046</v>
      </c>
      <c r="FD15" s="51">
        <v>367103</v>
      </c>
      <c r="FE15" s="51">
        <v>-1524603</v>
      </c>
      <c r="FF15" s="51">
        <v>89592915</v>
      </c>
      <c r="FG15" s="51">
        <v>0</v>
      </c>
      <c r="FH15" s="51">
        <v>-9602327</v>
      </c>
      <c r="FI15" s="51">
        <v>-1810163</v>
      </c>
      <c r="FJ15" s="51">
        <v>78967943</v>
      </c>
      <c r="FK15" s="51">
        <v>88068312</v>
      </c>
      <c r="FL15" s="51">
        <v>0</v>
      </c>
      <c r="FM15" s="51">
        <v>74785492</v>
      </c>
      <c r="FN15" s="51">
        <v>84633878</v>
      </c>
      <c r="FO15" s="51">
        <v>-902</v>
      </c>
      <c r="FP15" s="51">
        <v>8662936</v>
      </c>
      <c r="FQ15" s="51">
        <v>-187942</v>
      </c>
      <c r="FR15" s="51">
        <v>-19501</v>
      </c>
      <c r="FS15" s="51">
        <v>-2739391</v>
      </c>
      <c r="FT15" s="51">
        <v>1884403</v>
      </c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  <c r="IV15" s="44"/>
      <c r="IW15" s="44"/>
      <c r="IX15" s="44"/>
      <c r="IY15" s="44"/>
      <c r="IZ15" s="44"/>
      <c r="JA15" s="44"/>
      <c r="JB15" s="44"/>
      <c r="JC15" s="44"/>
      <c r="JD15" s="44"/>
      <c r="JE15" s="44"/>
      <c r="JF15" s="44"/>
      <c r="JG15" s="44"/>
      <c r="JH15" s="44"/>
      <c r="JI15" s="44"/>
      <c r="JJ15" s="44"/>
      <c r="JK15" s="44"/>
      <c r="JL15" s="44"/>
      <c r="JM15" s="44"/>
      <c r="JN15" s="44"/>
      <c r="JO15" s="44"/>
      <c r="JP15" s="44"/>
      <c r="JQ15" s="44"/>
      <c r="JR15" s="44"/>
      <c r="JS15" s="44"/>
      <c r="JT15" s="44"/>
      <c r="JU15" s="44"/>
      <c r="JV15" s="44"/>
      <c r="JW15" s="44"/>
      <c r="JX15" s="44"/>
      <c r="JY15" s="44"/>
      <c r="JZ15" s="44"/>
      <c r="KA15" s="44"/>
      <c r="KB15" s="44"/>
      <c r="KC15" s="44"/>
      <c r="KD15" s="44"/>
      <c r="KE15" s="44"/>
      <c r="KF15" s="44"/>
      <c r="KG15" s="44"/>
      <c r="KH15" s="44"/>
      <c r="KI15" s="44"/>
      <c r="KJ15" s="44"/>
      <c r="KK15" s="44"/>
      <c r="KL15" s="44"/>
      <c r="KM15" s="44"/>
      <c r="KN15" s="44"/>
      <c r="KO15" s="44"/>
      <c r="KP15" s="44"/>
      <c r="KQ15" s="44"/>
      <c r="KR15" s="44"/>
      <c r="KS15" s="44"/>
      <c r="KT15" s="44"/>
      <c r="KU15" s="44"/>
      <c r="KV15" s="44"/>
      <c r="KW15" s="44"/>
      <c r="KX15" s="44"/>
      <c r="KY15" s="44"/>
      <c r="KZ15" s="44"/>
      <c r="LA15" s="44"/>
      <c r="LB15" s="44"/>
      <c r="LC15" s="44"/>
      <c r="LD15" s="44"/>
      <c r="LE15" s="44"/>
      <c r="LF15" s="44"/>
      <c r="LG15" s="44"/>
      <c r="LH15" s="44"/>
      <c r="LI15" s="44"/>
      <c r="LJ15" s="44"/>
      <c r="LK15" s="44"/>
      <c r="LL15" s="44"/>
      <c r="LM15" s="44"/>
      <c r="LN15" s="44"/>
      <c r="LO15" s="44"/>
      <c r="LP15" s="44"/>
      <c r="LQ15" s="44"/>
      <c r="LR15" s="44"/>
      <c r="LS15" s="44"/>
      <c r="LT15" s="44"/>
      <c r="LU15" s="44"/>
      <c r="LV15" s="44"/>
      <c r="LW15" s="44"/>
      <c r="LX15" s="44"/>
      <c r="LY15" s="44"/>
    </row>
    <row r="16" spans="1:337" x14ac:dyDescent="0.25">
      <c r="A16" s="51">
        <v>202112</v>
      </c>
      <c r="B16" s="51">
        <v>63031</v>
      </c>
      <c r="C16" s="53" t="s">
        <v>900</v>
      </c>
      <c r="D16" s="51">
        <v>125000</v>
      </c>
      <c r="E16" s="51"/>
      <c r="F16" s="51">
        <v>7315</v>
      </c>
      <c r="G16" s="51">
        <v>828204</v>
      </c>
      <c r="H16" s="51"/>
      <c r="I16" s="51">
        <v>3409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>
        <v>185374</v>
      </c>
      <c r="U16" s="51">
        <v>806136</v>
      </c>
      <c r="V16" s="51"/>
      <c r="W16" s="51"/>
      <c r="X16" s="51"/>
      <c r="Y16" s="51"/>
      <c r="Z16" s="51">
        <v>1073</v>
      </c>
      <c r="AA16" s="51"/>
      <c r="AB16" s="51"/>
      <c r="AC16" s="51"/>
      <c r="AD16" s="51"/>
      <c r="AE16" s="51"/>
      <c r="AF16" s="51"/>
      <c r="AG16" s="51"/>
      <c r="AH16" s="51"/>
      <c r="AI16" s="51">
        <v>2257</v>
      </c>
      <c r="AJ16" s="51">
        <v>27207</v>
      </c>
      <c r="AK16" s="51"/>
      <c r="AL16" s="51"/>
      <c r="AM16" s="51"/>
      <c r="AN16" s="51">
        <v>615623</v>
      </c>
      <c r="AO16" s="51"/>
      <c r="AP16" s="51">
        <v>615623</v>
      </c>
      <c r="AQ16" s="51"/>
      <c r="AR16" s="51"/>
      <c r="AS16" s="51"/>
      <c r="AT16" s="51">
        <v>806136</v>
      </c>
      <c r="AU16" s="51"/>
      <c r="AV16" s="51"/>
      <c r="AW16" s="51">
        <v>615623</v>
      </c>
      <c r="AX16" s="51"/>
      <c r="AY16" s="51"/>
      <c r="AZ16" s="51">
        <v>174668</v>
      </c>
      <c r="BA16" s="51"/>
      <c r="BB16" s="51"/>
      <c r="BC16" s="51"/>
      <c r="BD16" s="51"/>
      <c r="BE16" s="51">
        <v>3409</v>
      </c>
      <c r="BF16" s="51">
        <v>615623</v>
      </c>
      <c r="BG16" s="51"/>
      <c r="BH16" s="51"/>
      <c r="BI16" s="51"/>
      <c r="BJ16" s="51"/>
      <c r="BK16" s="51">
        <v>615779</v>
      </c>
      <c r="BL16" s="51"/>
      <c r="BM16" s="51"/>
      <c r="BN16" s="51"/>
      <c r="BO16" s="51"/>
      <c r="BP16" s="51">
        <v>60374</v>
      </c>
      <c r="BQ16" s="51"/>
      <c r="BR16" s="51">
        <v>1364</v>
      </c>
      <c r="BS16" s="51">
        <v>828204</v>
      </c>
      <c r="BT16" s="51"/>
      <c r="BU16" s="51"/>
      <c r="BV16" s="51"/>
      <c r="BW16" s="51"/>
      <c r="BX16" s="51"/>
      <c r="BY16" s="51"/>
      <c r="BZ16" s="51"/>
      <c r="CA16" s="51"/>
      <c r="CB16" s="51">
        <v>9109</v>
      </c>
      <c r="CC16" s="51">
        <v>8186</v>
      </c>
      <c r="CD16" s="51"/>
      <c r="CE16" s="51">
        <v>8186</v>
      </c>
      <c r="CF16" s="51"/>
      <c r="CG16" s="51">
        <v>1364</v>
      </c>
      <c r="CH16" s="51">
        <v>17295</v>
      </c>
      <c r="CI16" s="51"/>
      <c r="CJ16" s="51"/>
      <c r="CK16" s="51"/>
      <c r="CL16" s="51"/>
      <c r="CM16" s="51"/>
      <c r="CN16" s="51"/>
      <c r="CO16" s="51"/>
      <c r="CP16" s="51">
        <v>16562</v>
      </c>
      <c r="CQ16" s="51"/>
      <c r="CR16" s="51"/>
      <c r="CS16" s="51">
        <v>15689</v>
      </c>
      <c r="CT16" s="51"/>
      <c r="CU16" s="51"/>
      <c r="CV16" s="51"/>
      <c r="CW16" s="51"/>
      <c r="CX16" s="51">
        <v>44508</v>
      </c>
      <c r="CY16" s="51"/>
      <c r="CZ16" s="51">
        <v>35317</v>
      </c>
      <c r="DA16" s="51"/>
      <c r="DB16" s="51">
        <v>35317</v>
      </c>
      <c r="DC16" s="51"/>
      <c r="DD16" s="51"/>
      <c r="DE16" s="51"/>
      <c r="DF16" s="51"/>
      <c r="DG16" s="51"/>
      <c r="DH16" s="51"/>
      <c r="DI16" s="51"/>
      <c r="DJ16" s="51"/>
      <c r="DK16" s="51">
        <v>-5143</v>
      </c>
      <c r="DL16" s="51"/>
      <c r="DM16" s="51">
        <v>-11750</v>
      </c>
      <c r="DN16" s="51"/>
      <c r="DO16" s="51"/>
      <c r="DP16" s="51"/>
      <c r="DQ16" s="51">
        <v>93673</v>
      </c>
      <c r="DR16" s="51">
        <v>34716</v>
      </c>
      <c r="DS16" s="51">
        <v>93673</v>
      </c>
      <c r="DT16" s="51"/>
      <c r="DU16" s="51">
        <v>-67589</v>
      </c>
      <c r="DV16" s="51">
        <v>-531</v>
      </c>
      <c r="DW16" s="51"/>
      <c r="DX16" s="51"/>
      <c r="DY16" s="51">
        <v>44508</v>
      </c>
      <c r="DZ16" s="51"/>
      <c r="EA16" s="51"/>
      <c r="EB16" s="51"/>
      <c r="EC16" s="51"/>
      <c r="ED16" s="51">
        <v>-5143</v>
      </c>
      <c r="EE16" s="51"/>
      <c r="EF16" s="51"/>
      <c r="EG16" s="51"/>
      <c r="EH16" s="51"/>
      <c r="EI16" s="51"/>
      <c r="EJ16" s="51"/>
      <c r="EK16" s="51"/>
      <c r="EL16" s="51"/>
      <c r="EM16" s="51"/>
      <c r="EN16" s="51">
        <v>-9792</v>
      </c>
      <c r="EO16" s="51"/>
      <c r="EP16" s="51"/>
      <c r="EQ16" s="51"/>
      <c r="ER16" s="51"/>
      <c r="ES16" s="51"/>
      <c r="ET16" s="51"/>
      <c r="EU16" s="51"/>
      <c r="EV16" s="51">
        <v>-67589</v>
      </c>
      <c r="EW16" s="51">
        <v>-19932</v>
      </c>
      <c r="EX16" s="51"/>
      <c r="EY16" s="51"/>
      <c r="EZ16" s="51">
        <v>8713</v>
      </c>
      <c r="FA16" s="51">
        <v>35300</v>
      </c>
      <c r="FB16" s="51"/>
      <c r="FC16" s="51">
        <v>709300</v>
      </c>
      <c r="FD16" s="51"/>
      <c r="FE16" s="51"/>
      <c r="FF16" s="51">
        <v>615600</v>
      </c>
      <c r="FG16" s="51"/>
      <c r="FH16" s="51">
        <v>-67600</v>
      </c>
      <c r="FI16" s="51"/>
      <c r="FJ16" s="51">
        <v>709300</v>
      </c>
      <c r="FK16" s="51">
        <v>615600</v>
      </c>
      <c r="FL16" s="51"/>
      <c r="FM16" s="51">
        <v>709300</v>
      </c>
      <c r="FN16" s="51">
        <v>615600</v>
      </c>
      <c r="FO16" s="51">
        <v>-26900</v>
      </c>
      <c r="FP16" s="51">
        <v>-25600</v>
      </c>
      <c r="FQ16" s="51">
        <v>-6200</v>
      </c>
      <c r="FR16" s="51">
        <v>-2700</v>
      </c>
      <c r="FS16" s="51"/>
      <c r="FT16" s="51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  <c r="IV16" s="44"/>
      <c r="IW16" s="44"/>
      <c r="IX16" s="44"/>
      <c r="IY16" s="44"/>
      <c r="IZ16" s="44"/>
      <c r="JA16" s="44"/>
      <c r="JB16" s="44"/>
      <c r="JC16" s="44"/>
      <c r="JD16" s="44"/>
      <c r="JE16" s="44"/>
      <c r="JF16" s="44"/>
      <c r="JG16" s="44"/>
      <c r="JH16" s="44"/>
      <c r="JI16" s="44"/>
      <c r="JJ16" s="44"/>
      <c r="JK16" s="44"/>
      <c r="JL16" s="44"/>
      <c r="JM16" s="44"/>
      <c r="JN16" s="44"/>
      <c r="JO16" s="44"/>
      <c r="JP16" s="44"/>
      <c r="JQ16" s="44"/>
      <c r="JR16" s="44"/>
      <c r="JS16" s="44"/>
      <c r="JT16" s="44"/>
      <c r="JU16" s="44"/>
      <c r="JV16" s="44"/>
      <c r="JW16" s="44"/>
      <c r="JX16" s="44"/>
      <c r="JY16" s="44"/>
      <c r="JZ16" s="44"/>
      <c r="KA16" s="44"/>
      <c r="KB16" s="44"/>
      <c r="KC16" s="44"/>
      <c r="KD16" s="44"/>
      <c r="KE16" s="44"/>
      <c r="KF16" s="44"/>
      <c r="KG16" s="44"/>
      <c r="KH16" s="44"/>
      <c r="KI16" s="44"/>
      <c r="KJ16" s="44"/>
      <c r="KK16" s="44"/>
      <c r="KL16" s="44"/>
      <c r="KM16" s="44"/>
      <c r="KN16" s="44"/>
      <c r="KO16" s="44"/>
      <c r="KP16" s="44"/>
      <c r="KQ16" s="44"/>
      <c r="KR16" s="44"/>
      <c r="KS16" s="44"/>
      <c r="KT16" s="44"/>
      <c r="KU16" s="44"/>
      <c r="KV16" s="44"/>
      <c r="KW16" s="44"/>
      <c r="KX16" s="44"/>
      <c r="KY16" s="44"/>
      <c r="KZ16" s="44"/>
      <c r="LA16" s="44"/>
      <c r="LB16" s="44"/>
      <c r="LC16" s="44"/>
      <c r="LD16" s="44"/>
      <c r="LE16" s="44"/>
      <c r="LF16" s="44"/>
      <c r="LG16" s="44"/>
      <c r="LH16" s="44"/>
      <c r="LI16" s="44"/>
      <c r="LJ16" s="44"/>
      <c r="LK16" s="44"/>
      <c r="LL16" s="44"/>
      <c r="LM16" s="44"/>
      <c r="LN16" s="44"/>
      <c r="LO16" s="44"/>
      <c r="LP16" s="44"/>
      <c r="LQ16" s="44"/>
      <c r="LR16" s="44"/>
      <c r="LS16" s="44"/>
      <c r="LT16" s="44"/>
      <c r="LU16" s="44"/>
      <c r="LV16" s="44"/>
      <c r="LW16" s="44"/>
      <c r="LX16" s="44"/>
      <c r="LY16" s="44"/>
    </row>
    <row r="17" spans="1:337" x14ac:dyDescent="0.25">
      <c r="A17" s="51">
        <v>202112</v>
      </c>
      <c r="B17" s="51">
        <v>62983</v>
      </c>
      <c r="C17" s="53" t="s">
        <v>1430</v>
      </c>
      <c r="D17" s="51">
        <v>420000</v>
      </c>
      <c r="E17" s="51">
        <v>0</v>
      </c>
      <c r="F17" s="51">
        <v>19306</v>
      </c>
      <c r="G17" s="51">
        <v>310735324</v>
      </c>
      <c r="H17" s="51">
        <v>2</v>
      </c>
      <c r="I17" s="51">
        <v>3817179</v>
      </c>
      <c r="J17" s="51">
        <v>5423692</v>
      </c>
      <c r="K17" s="51">
        <v>0</v>
      </c>
      <c r="L17" s="51">
        <v>2562304</v>
      </c>
      <c r="M17" s="51">
        <v>0</v>
      </c>
      <c r="N17" s="51">
        <v>0</v>
      </c>
      <c r="O17" s="51">
        <v>21940</v>
      </c>
      <c r="P17" s="51">
        <v>0</v>
      </c>
      <c r="Q17" s="51">
        <v>236808</v>
      </c>
      <c r="R17" s="51">
        <v>8587</v>
      </c>
      <c r="S17" s="51">
        <v>812552</v>
      </c>
      <c r="T17" s="51">
        <v>3309656</v>
      </c>
      <c r="U17" s="51">
        <v>113163062</v>
      </c>
      <c r="V17" s="51">
        <v>5839287</v>
      </c>
      <c r="W17" s="51"/>
      <c r="X17" s="51">
        <v>0</v>
      </c>
      <c r="Y17" s="51">
        <v>2194</v>
      </c>
      <c r="Z17" s="51">
        <v>53797</v>
      </c>
      <c r="AA17" s="51">
        <v>0</v>
      </c>
      <c r="AB17" s="51">
        <v>0</v>
      </c>
      <c r="AC17" s="51">
        <v>0</v>
      </c>
      <c r="AD17" s="51">
        <v>790</v>
      </c>
      <c r="AE17" s="51"/>
      <c r="AF17" s="51">
        <v>790</v>
      </c>
      <c r="AG17" s="51">
        <v>0</v>
      </c>
      <c r="AH17" s="51">
        <v>0</v>
      </c>
      <c r="AI17" s="51">
        <v>23186839</v>
      </c>
      <c r="AJ17" s="51">
        <v>46816923</v>
      </c>
      <c r="AK17" s="51">
        <v>0</v>
      </c>
      <c r="AL17" s="51">
        <v>77047940</v>
      </c>
      <c r="AM17" s="51">
        <v>3473</v>
      </c>
      <c r="AN17" s="51">
        <v>254335715</v>
      </c>
      <c r="AO17" s="51">
        <v>540608</v>
      </c>
      <c r="AP17" s="51">
        <v>84160746</v>
      </c>
      <c r="AQ17" s="51">
        <v>162052134</v>
      </c>
      <c r="AR17" s="51">
        <v>4206</v>
      </c>
      <c r="AS17" s="51">
        <v>175093087</v>
      </c>
      <c r="AT17" s="51">
        <v>126755723</v>
      </c>
      <c r="AU17" s="51">
        <v>0</v>
      </c>
      <c r="AV17" s="51">
        <v>0</v>
      </c>
      <c r="AW17" s="51">
        <v>223397</v>
      </c>
      <c r="AX17" s="51">
        <v>27947938</v>
      </c>
      <c r="AY17" s="51">
        <v>13592661</v>
      </c>
      <c r="AZ17" s="51">
        <v>166028</v>
      </c>
      <c r="BA17" s="51">
        <v>4452860</v>
      </c>
      <c r="BB17" s="51">
        <v>8793155</v>
      </c>
      <c r="BC17" s="51">
        <v>6673189</v>
      </c>
      <c r="BD17" s="51">
        <v>0</v>
      </c>
      <c r="BE17" s="51">
        <v>3817177</v>
      </c>
      <c r="BF17" s="51">
        <v>247664468</v>
      </c>
      <c r="BG17" s="51">
        <v>245395</v>
      </c>
      <c r="BH17" s="51"/>
      <c r="BI17" s="51">
        <v>708764</v>
      </c>
      <c r="BJ17" s="51">
        <v>163503722</v>
      </c>
      <c r="BK17" s="51">
        <v>67383923</v>
      </c>
      <c r="BL17" s="51">
        <v>0</v>
      </c>
      <c r="BM17" s="51">
        <v>0</v>
      </c>
      <c r="BN17" s="51">
        <v>21940</v>
      </c>
      <c r="BO17" s="51">
        <v>2861388</v>
      </c>
      <c r="BP17" s="51">
        <v>2321215</v>
      </c>
      <c r="BQ17" s="51">
        <v>308730</v>
      </c>
      <c r="BR17" s="51">
        <v>1306010</v>
      </c>
      <c r="BS17" s="51">
        <v>310735324</v>
      </c>
      <c r="BT17" s="51">
        <v>12195</v>
      </c>
      <c r="BU17" s="51">
        <v>0</v>
      </c>
      <c r="BV17" s="51">
        <v>0</v>
      </c>
      <c r="BW17" s="51">
        <v>546501</v>
      </c>
      <c r="BX17" s="51">
        <v>216220</v>
      </c>
      <c r="BY17" s="51">
        <v>1451588</v>
      </c>
      <c r="BZ17" s="51">
        <v>3740</v>
      </c>
      <c r="CA17" s="51">
        <v>546501</v>
      </c>
      <c r="CB17" s="51">
        <v>0</v>
      </c>
      <c r="CC17" s="51">
        <v>522156</v>
      </c>
      <c r="CD17" s="51">
        <v>0</v>
      </c>
      <c r="CE17" s="51">
        <v>522156</v>
      </c>
      <c r="CF17" s="51">
        <v>570609</v>
      </c>
      <c r="CG17" s="51">
        <v>1072332</v>
      </c>
      <c r="CH17" s="51">
        <v>3513724</v>
      </c>
      <c r="CI17" s="51">
        <v>2777</v>
      </c>
      <c r="CJ17" s="51">
        <v>0</v>
      </c>
      <c r="CK17" s="51">
        <v>0</v>
      </c>
      <c r="CL17" s="51">
        <v>0</v>
      </c>
      <c r="CM17" s="51">
        <v>532283</v>
      </c>
      <c r="CN17" s="51">
        <v>346646</v>
      </c>
      <c r="CO17" s="51">
        <v>0</v>
      </c>
      <c r="CP17" s="51">
        <v>22846023</v>
      </c>
      <c r="CQ17" s="51">
        <v>0</v>
      </c>
      <c r="CR17" s="51">
        <v>8325</v>
      </c>
      <c r="CS17" s="51">
        <v>17665173</v>
      </c>
      <c r="CT17" s="51">
        <v>233678</v>
      </c>
      <c r="CU17" s="51">
        <v>2417392</v>
      </c>
      <c r="CV17" s="51">
        <v>0</v>
      </c>
      <c r="CW17" s="51">
        <v>0</v>
      </c>
      <c r="CX17" s="51">
        <v>425168</v>
      </c>
      <c r="CY17" s="51">
        <v>1011</v>
      </c>
      <c r="CZ17" s="51">
        <v>33013096</v>
      </c>
      <c r="DA17" s="51">
        <v>0</v>
      </c>
      <c r="DB17" s="51">
        <v>33060971</v>
      </c>
      <c r="DC17" s="51">
        <v>0</v>
      </c>
      <c r="DD17" s="51">
        <v>257</v>
      </c>
      <c r="DE17" s="51">
        <v>-20972</v>
      </c>
      <c r="DF17" s="51">
        <v>0</v>
      </c>
      <c r="DG17" s="51">
        <v>769</v>
      </c>
      <c r="DH17" s="51">
        <v>0</v>
      </c>
      <c r="DI17" s="51">
        <v>-2568855</v>
      </c>
      <c r="DJ17" s="51">
        <v>1285</v>
      </c>
      <c r="DK17" s="51">
        <v>-714308</v>
      </c>
      <c r="DL17" s="51">
        <v>1223122</v>
      </c>
      <c r="DM17" s="51">
        <v>18324497</v>
      </c>
      <c r="DN17" s="51">
        <v>0</v>
      </c>
      <c r="DO17" s="51">
        <v>0</v>
      </c>
      <c r="DP17" s="51">
        <v>-60712</v>
      </c>
      <c r="DQ17" s="51">
        <v>-31716047</v>
      </c>
      <c r="DR17" s="51">
        <v>448130</v>
      </c>
      <c r="DS17" s="51">
        <v>-31715636</v>
      </c>
      <c r="DT17" s="51">
        <v>74189</v>
      </c>
      <c r="DU17" s="51">
        <v>-15482120</v>
      </c>
      <c r="DV17" s="51">
        <v>-445218</v>
      </c>
      <c r="DW17" s="51">
        <v>81010</v>
      </c>
      <c r="DX17" s="51">
        <v>-89</v>
      </c>
      <c r="DY17" s="51">
        <v>511529</v>
      </c>
      <c r="DZ17" s="51">
        <v>26239</v>
      </c>
      <c r="EA17" s="51">
        <v>107333</v>
      </c>
      <c r="EB17" s="51">
        <v>107333</v>
      </c>
      <c r="EC17" s="51">
        <v>-893265</v>
      </c>
      <c r="ED17" s="51">
        <v>-774763</v>
      </c>
      <c r="EE17" s="51">
        <v>0</v>
      </c>
      <c r="EF17" s="51">
        <v>-21318</v>
      </c>
      <c r="EG17" s="51">
        <v>-136674</v>
      </c>
      <c r="EH17" s="51">
        <v>0</v>
      </c>
      <c r="EI17" s="51">
        <v>10</v>
      </c>
      <c r="EJ17" s="51">
        <v>405179</v>
      </c>
      <c r="EK17" s="51">
        <v>0</v>
      </c>
      <c r="EL17" s="51">
        <v>257</v>
      </c>
      <c r="EM17" s="51">
        <v>73168</v>
      </c>
      <c r="EN17" s="51">
        <v>-63399</v>
      </c>
      <c r="EO17" s="51">
        <v>161628</v>
      </c>
      <c r="EP17" s="51">
        <v>-411</v>
      </c>
      <c r="EQ17" s="51">
        <v>-47875</v>
      </c>
      <c r="ER17" s="51">
        <v>-21318</v>
      </c>
      <c r="ES17" s="51">
        <v>0</v>
      </c>
      <c r="ET17" s="51">
        <v>420945</v>
      </c>
      <c r="EU17" s="51">
        <v>20670</v>
      </c>
      <c r="EV17" s="51">
        <v>-15401110</v>
      </c>
      <c r="EW17" s="51">
        <v>11674744</v>
      </c>
      <c r="EX17" s="51">
        <v>28055</v>
      </c>
      <c r="EY17" s="51">
        <v>-1573555</v>
      </c>
      <c r="EZ17" s="51">
        <v>7039456</v>
      </c>
      <c r="FA17" s="51">
        <v>35638795</v>
      </c>
      <c r="FB17" s="51">
        <v>6673189</v>
      </c>
      <c r="FC17" s="51">
        <v>221920872</v>
      </c>
      <c r="FD17" s="51">
        <v>6644522</v>
      </c>
      <c r="FE17" s="51">
        <v>-5839287</v>
      </c>
      <c r="FF17" s="51">
        <v>253503754</v>
      </c>
      <c r="FG17" s="51">
        <v>260923</v>
      </c>
      <c r="FH17" s="51">
        <v>-18783164</v>
      </c>
      <c r="FI17" s="51">
        <v>-3144411</v>
      </c>
      <c r="FJ17" s="51">
        <v>215276350</v>
      </c>
      <c r="FK17" s="51">
        <v>247664467</v>
      </c>
      <c r="FL17" s="51">
        <v>0</v>
      </c>
      <c r="FM17" s="51">
        <v>195431034</v>
      </c>
      <c r="FN17" s="51">
        <v>231187489</v>
      </c>
      <c r="FO17" s="51">
        <v>-1922321</v>
      </c>
      <c r="FP17" s="51">
        <v>20131717</v>
      </c>
      <c r="FQ17" s="51">
        <v>-519210</v>
      </c>
      <c r="FR17" s="51">
        <v>1210638</v>
      </c>
      <c r="FS17" s="51">
        <v>-23345427</v>
      </c>
      <c r="FT17" s="51">
        <v>15382153</v>
      </c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  <c r="IU17" s="44"/>
      <c r="IV17" s="44"/>
      <c r="IW17" s="44"/>
      <c r="IX17" s="44"/>
      <c r="IY17" s="44"/>
      <c r="IZ17" s="44"/>
      <c r="JA17" s="44"/>
      <c r="JB17" s="44"/>
      <c r="JC17" s="44"/>
      <c r="JD17" s="44"/>
      <c r="JE17" s="44"/>
      <c r="JF17" s="44"/>
      <c r="JG17" s="44"/>
      <c r="JH17" s="44"/>
      <c r="JI17" s="44"/>
      <c r="JJ17" s="44"/>
      <c r="JK17" s="44"/>
      <c r="JL17" s="44"/>
      <c r="JM17" s="44"/>
      <c r="JN17" s="44"/>
      <c r="JO17" s="44"/>
      <c r="JP17" s="44"/>
      <c r="JQ17" s="44"/>
      <c r="JR17" s="44"/>
      <c r="JS17" s="44"/>
      <c r="JT17" s="44"/>
      <c r="JU17" s="44"/>
      <c r="JV17" s="44"/>
      <c r="JW17" s="44"/>
      <c r="JX17" s="44"/>
      <c r="JY17" s="44"/>
      <c r="JZ17" s="44"/>
      <c r="KA17" s="44"/>
      <c r="KB17" s="44"/>
      <c r="KC17" s="44"/>
      <c r="KD17" s="44"/>
      <c r="KE17" s="44"/>
      <c r="KF17" s="44"/>
      <c r="KG17" s="44"/>
      <c r="KH17" s="44"/>
      <c r="KI17" s="44"/>
      <c r="KJ17" s="44"/>
      <c r="KK17" s="44"/>
      <c r="KL17" s="44"/>
      <c r="KM17" s="44"/>
      <c r="KN17" s="44"/>
      <c r="KO17" s="44"/>
      <c r="KP17" s="44"/>
      <c r="KQ17" s="44"/>
      <c r="KR17" s="44"/>
      <c r="KS17" s="44"/>
      <c r="KT17" s="44"/>
      <c r="KU17" s="44"/>
      <c r="KV17" s="44"/>
      <c r="KW17" s="44"/>
      <c r="KX17" s="44"/>
      <c r="KY17" s="44"/>
      <c r="KZ17" s="44"/>
      <c r="LA17" s="44"/>
      <c r="LB17" s="44"/>
      <c r="LC17" s="44"/>
      <c r="LD17" s="44"/>
      <c r="LE17" s="44"/>
      <c r="LF17" s="44"/>
      <c r="LG17" s="44"/>
      <c r="LH17" s="44"/>
      <c r="LI17" s="44"/>
      <c r="LJ17" s="44"/>
      <c r="LK17" s="44"/>
      <c r="LL17" s="44"/>
      <c r="LM17" s="44"/>
      <c r="LN17" s="44"/>
      <c r="LO17" s="44"/>
      <c r="LP17" s="44"/>
      <c r="LQ17" s="44"/>
      <c r="LR17" s="44"/>
      <c r="LS17" s="44"/>
      <c r="LT17" s="44"/>
      <c r="LU17" s="44"/>
      <c r="LV17" s="44"/>
      <c r="LW17" s="44"/>
      <c r="LX17" s="44"/>
      <c r="LY17" s="44"/>
    </row>
    <row r="18" spans="1:337" x14ac:dyDescent="0.25">
      <c r="A18" s="50"/>
      <c r="B18" s="50"/>
      <c r="C18" s="5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  <c r="IW18" s="44"/>
      <c r="IX18" s="44"/>
      <c r="IY18" s="44"/>
      <c r="IZ18" s="44"/>
      <c r="JA18" s="44"/>
      <c r="JB18" s="44"/>
      <c r="JC18" s="44"/>
      <c r="JD18" s="44"/>
      <c r="JE18" s="44"/>
      <c r="JF18" s="44"/>
      <c r="JG18" s="44"/>
      <c r="JH18" s="44"/>
      <c r="JI18" s="44"/>
      <c r="JJ18" s="44"/>
      <c r="JK18" s="44"/>
      <c r="JL18" s="44"/>
      <c r="JM18" s="44"/>
      <c r="JN18" s="44"/>
      <c r="JO18" s="44"/>
      <c r="JP18" s="44"/>
      <c r="JQ18" s="44"/>
      <c r="JR18" s="44"/>
      <c r="JS18" s="44"/>
      <c r="JT18" s="44"/>
      <c r="JU18" s="44"/>
      <c r="JV18" s="44"/>
      <c r="JW18" s="44"/>
      <c r="JX18" s="44"/>
      <c r="JY18" s="44"/>
      <c r="JZ18" s="44"/>
      <c r="KA18" s="44"/>
      <c r="KB18" s="44"/>
      <c r="KC18" s="44"/>
      <c r="KD18" s="44"/>
      <c r="KE18" s="44"/>
      <c r="KF18" s="44"/>
      <c r="KG18" s="44"/>
      <c r="KH18" s="44"/>
      <c r="KI18" s="44"/>
      <c r="KJ18" s="44"/>
      <c r="KK18" s="44"/>
      <c r="KL18" s="44"/>
      <c r="KM18" s="44"/>
      <c r="KN18" s="44"/>
      <c r="KO18" s="44"/>
      <c r="KP18" s="44"/>
      <c r="KQ18" s="44"/>
      <c r="KR18" s="44"/>
      <c r="KS18" s="44"/>
      <c r="KT18" s="44"/>
      <c r="KU18" s="44"/>
      <c r="KV18" s="44"/>
      <c r="KW18" s="44"/>
      <c r="KX18" s="44"/>
      <c r="KY18" s="44"/>
      <c r="KZ18" s="44"/>
      <c r="LA18" s="44"/>
      <c r="LB18" s="44"/>
      <c r="LC18" s="44"/>
      <c r="LD18" s="44"/>
      <c r="LE18" s="44"/>
      <c r="LF18" s="44"/>
      <c r="LG18" s="44"/>
      <c r="LH18" s="44"/>
      <c r="LI18" s="44"/>
      <c r="LJ18" s="44"/>
      <c r="LK18" s="44"/>
      <c r="LL18" s="44"/>
      <c r="LM18" s="44"/>
      <c r="LN18" s="44"/>
      <c r="LO18" s="44"/>
      <c r="LP18" s="44"/>
      <c r="LQ18" s="44"/>
      <c r="LR18" s="44"/>
      <c r="LS18" s="44"/>
      <c r="LT18" s="44"/>
      <c r="LU18" s="44"/>
      <c r="LV18" s="44"/>
      <c r="LW18" s="44"/>
      <c r="LX18" s="44"/>
      <c r="LY18" s="44"/>
    </row>
    <row r="19" spans="1:337" x14ac:dyDescent="0.25">
      <c r="A19" s="50"/>
      <c r="B19" s="50"/>
      <c r="C19" s="53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</row>
    <row r="20" spans="1:337" x14ac:dyDescent="0.25"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</row>
    <row r="21" spans="1:337" x14ac:dyDescent="0.25"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</row>
    <row r="22" spans="1:337" x14ac:dyDescent="0.25"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</row>
    <row r="23" spans="1:337" x14ac:dyDescent="0.25"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</row>
  </sheetData>
  <sortState ref="A2:LX18">
    <sortCondition ref="C2:C18"/>
  </sortState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G19"/>
  <sheetViews>
    <sheetView workbookViewId="0">
      <pane xSplit="3" ySplit="1" topLeftCell="D2" activePane="bottomRight" state="frozen"/>
      <selection activeCell="D8" sqref="D8"/>
      <selection pane="topRight" activeCell="D8" sqref="D8"/>
      <selection pane="bottomLeft" activeCell="D8" sqref="D8"/>
      <selection pane="bottomRight" activeCell="C23" sqref="C23"/>
    </sheetView>
  </sheetViews>
  <sheetFormatPr defaultColWidth="8.7109375" defaultRowHeight="15" x14ac:dyDescent="0.25"/>
  <cols>
    <col min="1" max="1" width="8.7109375" style="52"/>
    <col min="2" max="2" width="8" style="52" bestFit="1" customWidth="1"/>
    <col min="3" max="3" width="75.140625" style="52" bestFit="1" customWidth="1"/>
    <col min="4" max="4" width="58.85546875" style="52" customWidth="1"/>
    <col min="5" max="5" width="19.42578125" style="52" bestFit="1" customWidth="1"/>
    <col min="6" max="6" width="16.5703125" style="52" bestFit="1" customWidth="1"/>
    <col min="7" max="7" width="19.42578125" style="52" bestFit="1" customWidth="1"/>
    <col min="8" max="8" width="19.140625" style="52" bestFit="1" customWidth="1"/>
    <col min="9" max="9" width="19.5703125" style="52" bestFit="1" customWidth="1"/>
    <col min="10" max="10" width="20.42578125" style="52" bestFit="1" customWidth="1"/>
    <col min="11" max="11" width="21.42578125" style="52" bestFit="1" customWidth="1"/>
    <col min="12" max="12" width="19.5703125" style="52" bestFit="1" customWidth="1"/>
    <col min="13" max="13" width="18.42578125" style="52" bestFit="1" customWidth="1"/>
    <col min="14" max="14" width="21.42578125" style="52" bestFit="1" customWidth="1"/>
    <col min="15" max="15" width="19.5703125" style="52" bestFit="1" customWidth="1"/>
    <col min="16" max="16" width="21.42578125" style="52" bestFit="1" customWidth="1"/>
    <col min="17" max="19" width="20.42578125" style="52" bestFit="1" customWidth="1"/>
    <col min="20" max="20" width="19.85546875" style="52" bestFit="1" customWidth="1"/>
    <col min="21" max="21" width="20.42578125" style="52" bestFit="1" customWidth="1"/>
    <col min="22" max="22" width="19.85546875" style="52" bestFit="1" customWidth="1"/>
    <col min="23" max="23" width="20.42578125" style="52" bestFit="1" customWidth="1"/>
    <col min="24" max="24" width="18.42578125" style="52" bestFit="1" customWidth="1"/>
    <col min="25" max="25" width="20.42578125" style="52" bestFit="1" customWidth="1"/>
    <col min="26" max="26" width="19.42578125" style="52" bestFit="1" customWidth="1"/>
    <col min="27" max="27" width="14.140625" style="52" bestFit="1" customWidth="1"/>
    <col min="28" max="28" width="15.5703125" style="52" bestFit="1" customWidth="1"/>
    <col min="29" max="29" width="17.140625" style="52" bestFit="1" customWidth="1"/>
    <col min="30" max="30" width="19.85546875" style="52" bestFit="1" customWidth="1"/>
    <col min="31" max="31" width="19.5703125" style="52" bestFit="1" customWidth="1"/>
    <col min="32" max="32" width="19.42578125" style="52" bestFit="1" customWidth="1"/>
    <col min="33" max="33" width="21.42578125" style="52" bestFit="1" customWidth="1"/>
    <col min="34" max="34" width="20.42578125" style="52" bestFit="1" customWidth="1"/>
    <col min="35" max="35" width="14" style="52" bestFit="1" customWidth="1"/>
    <col min="36" max="37" width="20.42578125" style="52" bestFit="1" customWidth="1"/>
    <col min="38" max="38" width="18.42578125" style="52" bestFit="1" customWidth="1"/>
    <col min="39" max="40" width="20.42578125" style="52" bestFit="1" customWidth="1"/>
    <col min="41" max="41" width="16.42578125" style="52" bestFit="1" customWidth="1"/>
    <col min="42" max="42" width="20.42578125" style="52" bestFit="1" customWidth="1"/>
    <col min="43" max="43" width="16.5703125" style="52" bestFit="1" customWidth="1"/>
    <col min="44" max="44" width="19.42578125" style="52" bestFit="1" customWidth="1"/>
    <col min="45" max="45" width="20.42578125" style="52" bestFit="1" customWidth="1"/>
    <col min="46" max="46" width="19.42578125" style="52" bestFit="1" customWidth="1"/>
    <col min="47" max="47" width="20.42578125" style="52" bestFit="1" customWidth="1"/>
    <col min="48" max="48" width="15.42578125" style="52" bestFit="1" customWidth="1"/>
    <col min="49" max="49" width="16.42578125" style="52" bestFit="1" customWidth="1"/>
    <col min="50" max="50" width="18.5703125" style="52" bestFit="1" customWidth="1"/>
    <col min="51" max="52" width="19.42578125" style="52" bestFit="1" customWidth="1"/>
    <col min="53" max="53" width="17.85546875" style="52" bestFit="1" customWidth="1"/>
    <col min="54" max="54" width="16.5703125" style="52" bestFit="1" customWidth="1"/>
    <col min="55" max="55" width="19.42578125" style="52" bestFit="1" customWidth="1"/>
    <col min="56" max="56" width="14.5703125" style="52" bestFit="1" customWidth="1"/>
    <col min="57" max="57" width="15.5703125" style="52" bestFit="1" customWidth="1"/>
    <col min="58" max="58" width="15.42578125" style="52" bestFit="1" customWidth="1"/>
    <col min="59" max="59" width="19.42578125" style="52" bestFit="1" customWidth="1"/>
    <col min="60" max="60" width="16.5703125" style="52" bestFit="1" customWidth="1"/>
    <col min="61" max="61" width="19.140625" style="52" bestFit="1" customWidth="1"/>
    <col min="62" max="62" width="21.140625" style="52" bestFit="1" customWidth="1"/>
    <col min="63" max="63" width="21" style="52" bestFit="1" customWidth="1"/>
    <col min="64" max="64" width="21.140625" style="52" bestFit="1" customWidth="1"/>
    <col min="65" max="65" width="21" style="52" bestFit="1" customWidth="1"/>
    <col min="66" max="67" width="20.140625" style="52" bestFit="1" customWidth="1"/>
    <col min="68" max="68" width="20" style="52" bestFit="1" customWidth="1"/>
    <col min="69" max="70" width="19.140625" style="52" bestFit="1" customWidth="1"/>
    <col min="71" max="71" width="20.140625" style="52" bestFit="1" customWidth="1"/>
    <col min="72" max="72" width="21.140625" style="52" bestFit="1" customWidth="1"/>
    <col min="73" max="73" width="21" style="52" bestFit="1" customWidth="1"/>
    <col min="74" max="74" width="21.42578125" style="52" bestFit="1" customWidth="1"/>
    <col min="75" max="75" width="18.5703125" style="52" bestFit="1" customWidth="1"/>
    <col min="76" max="76" width="20.140625" style="52" bestFit="1" customWidth="1"/>
    <col min="77" max="77" width="17.5703125" style="52" bestFit="1" customWidth="1"/>
    <col min="78" max="78" width="17.85546875" style="52" bestFit="1" customWidth="1"/>
    <col min="79" max="79" width="19.140625" style="52" bestFit="1" customWidth="1"/>
    <col min="80" max="80" width="19.42578125" style="52" bestFit="1" customWidth="1"/>
    <col min="81" max="82" width="19.140625" style="52" bestFit="1" customWidth="1"/>
    <col min="83" max="84" width="19" style="52" bestFit="1" customWidth="1"/>
    <col min="85" max="85" width="17.5703125" style="52" bestFit="1" customWidth="1"/>
    <col min="86" max="86" width="19.42578125" style="52" bestFit="1" customWidth="1"/>
    <col min="87" max="87" width="19" style="52" bestFit="1" customWidth="1"/>
    <col min="88" max="88" width="17.85546875" style="52" bestFit="1" customWidth="1"/>
    <col min="89" max="89" width="19.42578125" style="52" bestFit="1" customWidth="1"/>
    <col min="90" max="90" width="21.140625" style="52" bestFit="1" customWidth="1"/>
    <col min="91" max="91" width="21" style="52" bestFit="1" customWidth="1"/>
    <col min="92" max="94" width="19.42578125" style="52" bestFit="1" customWidth="1"/>
    <col min="95" max="97" width="20.140625" style="52" bestFit="1" customWidth="1"/>
    <col min="98" max="98" width="20" style="52" bestFit="1" customWidth="1"/>
    <col min="99" max="99" width="20.140625" style="52" bestFit="1" customWidth="1"/>
    <col min="100" max="100" width="19" style="52" bestFit="1" customWidth="1"/>
    <col min="101" max="105" width="20.140625" style="52" bestFit="1" customWidth="1"/>
    <col min="106" max="106" width="20" style="52" bestFit="1" customWidth="1"/>
    <col min="107" max="107" width="20.140625" style="52" bestFit="1" customWidth="1"/>
    <col min="108" max="108" width="20.42578125" style="52" bestFit="1" customWidth="1"/>
    <col min="109" max="109" width="13" style="52" bestFit="1" customWidth="1"/>
    <col min="110" max="110" width="20.140625" style="52" bestFit="1" customWidth="1"/>
    <col min="111" max="111" width="20" style="52" bestFit="1" customWidth="1"/>
    <col min="112" max="113" width="20.140625" style="52" bestFit="1" customWidth="1"/>
    <col min="114" max="114" width="16.42578125" style="52" bestFit="1" customWidth="1"/>
    <col min="115" max="115" width="15.42578125" style="52" bestFit="1" customWidth="1"/>
    <col min="116" max="116" width="19.140625" style="52" bestFit="1" customWidth="1"/>
    <col min="117" max="117" width="19" style="52" bestFit="1" customWidth="1"/>
    <col min="118" max="119" width="19.140625" style="52" bestFit="1" customWidth="1"/>
    <col min="120" max="120" width="20.140625" style="52" bestFit="1" customWidth="1"/>
    <col min="121" max="121" width="20" style="52" bestFit="1" customWidth="1"/>
    <col min="122" max="122" width="21.140625" style="52" bestFit="1" customWidth="1"/>
    <col min="123" max="123" width="21" style="52" bestFit="1" customWidth="1"/>
    <col min="124" max="124" width="19.42578125" style="52" bestFit="1" customWidth="1"/>
    <col min="125" max="125" width="20.42578125" style="52" bestFit="1" customWidth="1"/>
    <col min="126" max="126" width="17.5703125" style="52" bestFit="1" customWidth="1"/>
    <col min="127" max="127" width="19.140625" style="52" bestFit="1" customWidth="1"/>
    <col min="128" max="128" width="14.42578125" style="52" bestFit="1" customWidth="1"/>
    <col min="129" max="129" width="19.140625" style="52" bestFit="1" customWidth="1"/>
    <col min="130" max="130" width="15.5703125" style="52" bestFit="1" customWidth="1"/>
    <col min="131" max="131" width="15" style="52" bestFit="1" customWidth="1"/>
    <col min="132" max="132" width="19.42578125" style="52" bestFit="1" customWidth="1"/>
    <col min="133" max="133" width="16.5703125" style="52" bestFit="1" customWidth="1"/>
    <col min="134" max="134" width="13.85546875" style="52" bestFit="1" customWidth="1"/>
    <col min="135" max="135" width="17.5703125" style="52" bestFit="1" customWidth="1"/>
    <col min="136" max="136" width="15.5703125" style="52" bestFit="1" customWidth="1"/>
    <col min="137" max="137" width="16.42578125" style="52" bestFit="1" customWidth="1"/>
    <col min="138" max="138" width="14" style="52" bestFit="1" customWidth="1"/>
    <col min="139" max="139" width="14.42578125" style="52" bestFit="1" customWidth="1"/>
    <col min="140" max="140" width="15" style="52" bestFit="1" customWidth="1"/>
    <col min="141" max="141" width="15.5703125" style="52" bestFit="1" customWidth="1"/>
    <col min="142" max="142" width="19.140625" style="52" bestFit="1" customWidth="1"/>
    <col min="143" max="143" width="16.42578125" style="52" bestFit="1" customWidth="1"/>
    <col min="144" max="144" width="19.42578125" style="52" bestFit="1" customWidth="1"/>
    <col min="145" max="145" width="19.140625" style="52" bestFit="1" customWidth="1"/>
    <col min="146" max="146" width="14" style="52" bestFit="1" customWidth="1"/>
    <col min="147" max="148" width="20.140625" style="52" bestFit="1" customWidth="1"/>
    <col min="149" max="149" width="19.42578125" style="52" bestFit="1" customWidth="1"/>
    <col min="150" max="150" width="15.42578125" style="52" bestFit="1" customWidth="1"/>
    <col min="151" max="151" width="13.85546875" style="52" bestFit="1" customWidth="1"/>
    <col min="152" max="152" width="19.42578125" style="52" bestFit="1" customWidth="1"/>
    <col min="153" max="153" width="15.5703125" style="52" bestFit="1" customWidth="1"/>
    <col min="154" max="154" width="17.85546875" style="52" bestFit="1" customWidth="1"/>
    <col min="155" max="155" width="15.5703125" style="52" bestFit="1" customWidth="1"/>
    <col min="156" max="156" width="14.5703125" style="52" bestFit="1" customWidth="1"/>
    <col min="157" max="157" width="13" style="52" bestFit="1" customWidth="1"/>
    <col min="158" max="158" width="20.42578125" style="52" bestFit="1" customWidth="1"/>
    <col min="159" max="159" width="19.42578125" style="52" bestFit="1" customWidth="1"/>
    <col min="160" max="160" width="20.42578125" style="52" bestFit="1" customWidth="1"/>
    <col min="161" max="161" width="20.5703125" style="52" bestFit="1" customWidth="1"/>
    <col min="162" max="162" width="20.140625" style="52" bestFit="1" customWidth="1"/>
    <col min="163" max="163" width="20.5703125" style="52" bestFit="1" customWidth="1"/>
    <col min="164" max="164" width="19.42578125" style="52" bestFit="1" customWidth="1"/>
    <col min="165" max="167" width="20.5703125" style="52" bestFit="1" customWidth="1"/>
    <col min="168" max="168" width="19.5703125" style="52" bestFit="1" customWidth="1"/>
    <col min="169" max="169" width="20.5703125" style="52" bestFit="1" customWidth="1"/>
    <col min="170" max="171" width="20.42578125" style="52" bestFit="1" customWidth="1"/>
    <col min="172" max="172" width="20.5703125" style="52" bestFit="1" customWidth="1"/>
    <col min="173" max="173" width="20.42578125" style="52" bestFit="1" customWidth="1"/>
    <col min="174" max="174" width="20.140625" style="52" bestFit="1" customWidth="1"/>
    <col min="175" max="175" width="20.42578125" style="52" bestFit="1" customWidth="1"/>
    <col min="176" max="176" width="18.140625" style="52" bestFit="1" customWidth="1"/>
    <col min="177" max="177" width="19" style="52" bestFit="1" customWidth="1"/>
    <col min="178" max="178" width="17.42578125" style="52" bestFit="1" customWidth="1"/>
    <col min="179" max="179" width="16.42578125" style="52" bestFit="1" customWidth="1"/>
    <col min="180" max="180" width="17.42578125" style="52" bestFit="1" customWidth="1"/>
    <col min="181" max="181" width="16.42578125" style="52" bestFit="1" customWidth="1"/>
    <col min="182" max="183" width="19" style="52" bestFit="1" customWidth="1"/>
    <col min="184" max="184" width="16.42578125" style="52" bestFit="1" customWidth="1"/>
    <col min="185" max="187" width="17.42578125" style="52" bestFit="1" customWidth="1"/>
    <col min="188" max="189" width="19" style="52" bestFit="1" customWidth="1"/>
    <col min="190" max="190" width="17.42578125" style="52" bestFit="1" customWidth="1"/>
    <col min="191" max="191" width="11.5703125" style="52" bestFit="1" customWidth="1"/>
    <col min="192" max="194" width="19" style="52" bestFit="1" customWidth="1"/>
    <col min="195" max="195" width="11.5703125" style="52" bestFit="1" customWidth="1"/>
    <col min="196" max="197" width="17.42578125" style="52" bestFit="1" customWidth="1"/>
    <col min="198" max="198" width="11.5703125" style="52" bestFit="1" customWidth="1"/>
    <col min="199" max="200" width="13.5703125" style="52" bestFit="1" customWidth="1"/>
    <col min="201" max="201" width="11.5703125" style="52" bestFit="1" customWidth="1"/>
    <col min="202" max="203" width="19" style="52" bestFit="1" customWidth="1"/>
    <col min="204" max="206" width="17.42578125" style="52" bestFit="1" customWidth="1"/>
    <col min="207" max="207" width="15.42578125" style="52" bestFit="1" customWidth="1"/>
    <col min="208" max="208" width="16" style="52" bestFit="1" customWidth="1"/>
    <col min="209" max="210" width="17" style="52" bestFit="1" customWidth="1"/>
    <col min="211" max="211" width="11.5703125" style="52" bestFit="1" customWidth="1"/>
    <col min="212" max="212" width="18.140625" style="52" bestFit="1" customWidth="1"/>
    <col min="213" max="213" width="17" style="52" bestFit="1" customWidth="1"/>
    <col min="214" max="214" width="16" style="52" bestFit="1" customWidth="1"/>
    <col min="215" max="215" width="18.140625" style="52" bestFit="1" customWidth="1"/>
    <col min="216" max="216" width="11.5703125" style="52" bestFit="1" customWidth="1"/>
    <col min="217" max="217" width="18.140625" style="52" bestFit="1" customWidth="1"/>
    <col min="218" max="218" width="19.5703125" style="52" bestFit="1" customWidth="1"/>
    <col min="219" max="219" width="11.5703125" style="52" bestFit="1" customWidth="1"/>
    <col min="220" max="220" width="16" style="52" bestFit="1" customWidth="1"/>
    <col min="221" max="221" width="18.140625" style="52" bestFit="1" customWidth="1"/>
    <col min="222" max="222" width="11.5703125" style="52" bestFit="1" customWidth="1"/>
    <col min="223" max="223" width="16" style="52" bestFit="1" customWidth="1"/>
    <col min="224" max="224" width="18.140625" style="52" bestFit="1" customWidth="1"/>
    <col min="225" max="226" width="11.5703125" style="52" bestFit="1" customWidth="1"/>
    <col min="227" max="228" width="17" style="52" bestFit="1" customWidth="1"/>
    <col min="229" max="229" width="14.42578125" style="52" bestFit="1" customWidth="1"/>
    <col min="230" max="230" width="16" style="52" bestFit="1" customWidth="1"/>
    <col min="231" max="231" width="11.5703125" style="52" bestFit="1" customWidth="1"/>
    <col min="232" max="232" width="16" style="52" bestFit="1" customWidth="1"/>
    <col min="233" max="234" width="17" style="52" bestFit="1" customWidth="1"/>
    <col min="235" max="235" width="18.140625" style="52" bestFit="1" customWidth="1"/>
    <col min="236" max="236" width="19.5703125" style="52" bestFit="1" customWidth="1"/>
    <col min="237" max="237" width="18.140625" style="52" bestFit="1" customWidth="1"/>
    <col min="238" max="240" width="19.5703125" style="52" bestFit="1" customWidth="1"/>
    <col min="241" max="241" width="11.5703125" style="52" bestFit="1" customWidth="1"/>
    <col min="242" max="242" width="17" style="52" bestFit="1" customWidth="1"/>
    <col min="243" max="243" width="11.5703125" style="52" bestFit="1" customWidth="1"/>
    <col min="244" max="244" width="19.5703125" style="52" bestFit="1" customWidth="1"/>
    <col min="245" max="245" width="15.42578125" style="52" bestFit="1" customWidth="1"/>
    <col min="246" max="246" width="19" style="52" bestFit="1" customWidth="1"/>
    <col min="247" max="248" width="17.42578125" style="52" bestFit="1" customWidth="1"/>
    <col min="249" max="250" width="15.42578125" style="52" bestFit="1" customWidth="1"/>
    <col min="251" max="251" width="17.42578125" style="52" bestFit="1" customWidth="1"/>
    <col min="252" max="252" width="16.42578125" style="52" bestFit="1" customWidth="1"/>
    <col min="253" max="253" width="19" style="52" bestFit="1" customWidth="1"/>
    <col min="254" max="254" width="17.42578125" style="52" bestFit="1" customWidth="1"/>
    <col min="255" max="255" width="18.140625" style="52" bestFit="1" customWidth="1"/>
    <col min="256" max="256" width="19.5703125" style="52" bestFit="1" customWidth="1"/>
    <col min="257" max="257" width="18.140625" style="52" bestFit="1" customWidth="1"/>
    <col min="258" max="258" width="16" style="52" bestFit="1" customWidth="1"/>
    <col min="259" max="259" width="17" style="52" bestFit="1" customWidth="1"/>
    <col min="260" max="261" width="19.5703125" style="52" bestFit="1" customWidth="1"/>
    <col min="262" max="262" width="11.5703125" style="52" bestFit="1" customWidth="1"/>
    <col min="263" max="263" width="17" style="52" bestFit="1" customWidth="1"/>
    <col min="264" max="264" width="16" style="52" bestFit="1" customWidth="1"/>
    <col min="265" max="266" width="17" style="52" bestFit="1" customWidth="1"/>
    <col min="267" max="267" width="13.5703125" style="52" bestFit="1" customWidth="1"/>
    <col min="268" max="268" width="18.140625" style="52" bestFit="1" customWidth="1"/>
    <col min="269" max="269" width="12.5703125" style="52" bestFit="1" customWidth="1"/>
    <col min="270" max="270" width="16.42578125" style="52" bestFit="1" customWidth="1"/>
    <col min="271" max="272" width="15.42578125" style="52" bestFit="1" customWidth="1"/>
    <col min="273" max="273" width="16.42578125" style="52" bestFit="1" customWidth="1"/>
    <col min="274" max="274" width="16" style="52" bestFit="1" customWidth="1"/>
    <col min="275" max="276" width="15.42578125" style="52" bestFit="1" customWidth="1"/>
    <col min="277" max="277" width="13.5703125" style="52" bestFit="1" customWidth="1"/>
    <col min="278" max="282" width="20" style="52" bestFit="1" customWidth="1"/>
    <col min="283" max="283" width="19" style="52" bestFit="1" customWidth="1"/>
    <col min="284" max="284" width="20" style="52" bestFit="1" customWidth="1"/>
    <col min="285" max="285" width="19" style="52" bestFit="1" customWidth="1"/>
    <col min="286" max="286" width="20" style="52" bestFit="1" customWidth="1"/>
    <col min="287" max="290" width="19" style="52" bestFit="1" customWidth="1"/>
    <col min="291" max="291" width="20" style="52" bestFit="1" customWidth="1"/>
    <col min="292" max="292" width="19" style="52" bestFit="1" customWidth="1"/>
    <col min="293" max="294" width="20" style="52" bestFit="1" customWidth="1"/>
    <col min="295" max="296" width="19" style="52" bestFit="1" customWidth="1"/>
    <col min="297" max="297" width="15.42578125" style="52" bestFit="1" customWidth="1"/>
    <col min="298" max="298" width="20" style="52" bestFit="1" customWidth="1"/>
    <col min="299" max="299" width="16.42578125" style="52" bestFit="1" customWidth="1"/>
    <col min="300" max="300" width="19" style="52" bestFit="1" customWidth="1"/>
    <col min="301" max="301" width="18.140625" style="52" bestFit="1" customWidth="1"/>
    <col min="302" max="303" width="17" style="52" bestFit="1" customWidth="1"/>
    <col min="304" max="305" width="17.42578125" style="52" bestFit="1" customWidth="1"/>
    <col min="306" max="306" width="18.140625" style="52" bestFit="1" customWidth="1"/>
    <col min="307" max="307" width="13.5703125" style="52" bestFit="1" customWidth="1"/>
    <col min="308" max="308" width="16.42578125" style="52" bestFit="1" customWidth="1"/>
    <col min="309" max="312" width="11.5703125" style="52" bestFit="1" customWidth="1"/>
    <col min="313" max="313" width="13.5703125" style="52" bestFit="1" customWidth="1"/>
    <col min="314" max="314" width="16" style="52" bestFit="1" customWidth="1"/>
    <col min="315" max="318" width="11.5703125" style="52" bestFit="1" customWidth="1"/>
    <col min="319" max="16384" width="8.7109375" style="52"/>
  </cols>
  <sheetData>
    <row r="1" spans="1:319" x14ac:dyDescent="0.25">
      <c r="A1" s="52" t="s">
        <v>890</v>
      </c>
      <c r="B1" s="52" t="s">
        <v>1450</v>
      </c>
      <c r="C1" s="52" t="s">
        <v>1451</v>
      </c>
      <c r="D1" s="52" t="s">
        <v>464</v>
      </c>
      <c r="E1" s="52" t="s">
        <v>529</v>
      </c>
      <c r="F1" s="52" t="s">
        <v>463</v>
      </c>
      <c r="G1" s="52" t="s">
        <v>467</v>
      </c>
      <c r="H1" s="52" t="s">
        <v>462</v>
      </c>
      <c r="I1" s="52" t="s">
        <v>468</v>
      </c>
      <c r="J1" s="52" t="s">
        <v>461</v>
      </c>
      <c r="K1" s="52" t="s">
        <v>528</v>
      </c>
      <c r="L1" s="52" t="s">
        <v>502</v>
      </c>
      <c r="M1" s="52" t="s">
        <v>500</v>
      </c>
      <c r="N1" s="52" t="s">
        <v>544</v>
      </c>
      <c r="O1" s="52" t="s">
        <v>497</v>
      </c>
      <c r="P1" s="52" t="s">
        <v>543</v>
      </c>
      <c r="Q1" s="52" t="s">
        <v>542</v>
      </c>
      <c r="R1" s="52" t="s">
        <v>494</v>
      </c>
      <c r="S1" s="52" t="s">
        <v>491</v>
      </c>
      <c r="T1" s="52" t="s">
        <v>490</v>
      </c>
      <c r="U1" s="52" t="s">
        <v>489</v>
      </c>
      <c r="V1" s="52" t="s">
        <v>488</v>
      </c>
      <c r="W1" s="52" t="s">
        <v>557</v>
      </c>
      <c r="X1" s="52" t="s">
        <v>487</v>
      </c>
      <c r="Y1" s="52" t="s">
        <v>541</v>
      </c>
      <c r="Z1" s="52" t="s">
        <v>486</v>
      </c>
      <c r="AA1" s="52" t="s">
        <v>540</v>
      </c>
      <c r="AB1" s="52" t="s">
        <v>539</v>
      </c>
      <c r="AC1" s="52" t="s">
        <v>485</v>
      </c>
      <c r="AD1" s="52" t="s">
        <v>538</v>
      </c>
      <c r="AE1" s="52" t="s">
        <v>537</v>
      </c>
      <c r="AF1" s="52" t="s">
        <v>484</v>
      </c>
      <c r="AG1" s="52" t="s">
        <v>536</v>
      </c>
      <c r="AH1" s="52" t="s">
        <v>483</v>
      </c>
      <c r="AI1" s="52" t="s">
        <v>482</v>
      </c>
      <c r="AJ1" s="52" t="s">
        <v>481</v>
      </c>
      <c r="AK1" s="52" t="s">
        <v>480</v>
      </c>
      <c r="AL1" s="52" t="s">
        <v>479</v>
      </c>
      <c r="AM1" s="52" t="s">
        <v>478</v>
      </c>
      <c r="AN1" s="52" t="s">
        <v>477</v>
      </c>
      <c r="AO1" s="52" t="s">
        <v>476</v>
      </c>
      <c r="AP1" s="52" t="s">
        <v>475</v>
      </c>
      <c r="AQ1" s="52" t="s">
        <v>474</v>
      </c>
      <c r="AR1" s="52" t="s">
        <v>535</v>
      </c>
      <c r="AS1" s="52" t="s">
        <v>473</v>
      </c>
      <c r="AT1" s="52" t="s">
        <v>472</v>
      </c>
      <c r="AU1" s="52" t="s">
        <v>471</v>
      </c>
      <c r="AV1" s="52" t="s">
        <v>534</v>
      </c>
      <c r="AW1" s="52" t="s">
        <v>527</v>
      </c>
      <c r="AX1" s="52" t="s">
        <v>470</v>
      </c>
      <c r="AY1" s="52" t="s">
        <v>492</v>
      </c>
      <c r="AZ1" s="52" t="s">
        <v>493</v>
      </c>
      <c r="BA1" s="52" t="s">
        <v>495</v>
      </c>
      <c r="BB1" s="52" t="s">
        <v>496</v>
      </c>
      <c r="BC1" s="52" t="s">
        <v>526</v>
      </c>
      <c r="BD1" s="52" t="s">
        <v>532</v>
      </c>
      <c r="BE1" s="52" t="s">
        <v>469</v>
      </c>
      <c r="BF1" s="52" t="s">
        <v>498</v>
      </c>
      <c r="BG1" s="52" t="s">
        <v>499</v>
      </c>
      <c r="BH1" s="52" t="s">
        <v>558</v>
      </c>
      <c r="BI1" s="52" t="s">
        <v>545</v>
      </c>
      <c r="BJ1" s="52" t="s">
        <v>501</v>
      </c>
      <c r="BK1" s="52" t="s">
        <v>466</v>
      </c>
      <c r="BL1" s="52" t="s">
        <v>533</v>
      </c>
      <c r="BM1" s="52" t="s">
        <v>531</v>
      </c>
      <c r="BN1" s="52" t="s">
        <v>530</v>
      </c>
      <c r="BO1" s="52" t="s">
        <v>465</v>
      </c>
      <c r="BP1" s="52" t="s">
        <v>525</v>
      </c>
      <c r="BQ1" s="52" t="s">
        <v>522</v>
      </c>
      <c r="BR1" s="52" t="s">
        <v>505</v>
      </c>
      <c r="BS1" s="52" t="s">
        <v>512</v>
      </c>
      <c r="BT1" s="52" t="s">
        <v>524</v>
      </c>
      <c r="BU1" s="52" t="s">
        <v>552</v>
      </c>
      <c r="BV1" s="52" t="s">
        <v>517</v>
      </c>
      <c r="BW1" s="52" t="s">
        <v>521</v>
      </c>
      <c r="BX1" s="52" t="s">
        <v>553</v>
      </c>
      <c r="BY1" s="52" t="s">
        <v>554</v>
      </c>
      <c r="BZ1" s="52" t="s">
        <v>513</v>
      </c>
      <c r="CA1" s="52" t="s">
        <v>506</v>
      </c>
      <c r="CB1" s="52" t="s">
        <v>547</v>
      </c>
      <c r="CC1" s="52" t="s">
        <v>516</v>
      </c>
      <c r="CD1" s="52" t="s">
        <v>550</v>
      </c>
      <c r="CE1" s="52" t="s">
        <v>518</v>
      </c>
      <c r="CF1" s="52" t="s">
        <v>507</v>
      </c>
      <c r="CG1" s="52" t="s">
        <v>508</v>
      </c>
      <c r="CH1" s="52" t="s">
        <v>511</v>
      </c>
      <c r="CI1" s="52" t="s">
        <v>504</v>
      </c>
      <c r="CJ1" s="52" t="s">
        <v>546</v>
      </c>
      <c r="CK1" s="52" t="s">
        <v>549</v>
      </c>
      <c r="CL1" s="52" t="s">
        <v>523</v>
      </c>
      <c r="CM1" s="52" t="s">
        <v>515</v>
      </c>
      <c r="CN1" s="52" t="s">
        <v>555</v>
      </c>
      <c r="CO1" s="52" t="s">
        <v>551</v>
      </c>
      <c r="CP1" s="52" t="s">
        <v>503</v>
      </c>
      <c r="CQ1" s="52" t="s">
        <v>556</v>
      </c>
      <c r="CR1" s="52" t="s">
        <v>509</v>
      </c>
      <c r="CS1" s="52" t="s">
        <v>510</v>
      </c>
      <c r="CT1" s="52" t="s">
        <v>514</v>
      </c>
      <c r="CU1" s="52" t="s">
        <v>519</v>
      </c>
      <c r="CV1" s="52" t="s">
        <v>520</v>
      </c>
      <c r="CW1" s="52" t="s">
        <v>548</v>
      </c>
      <c r="CX1" s="52" t="s">
        <v>414</v>
      </c>
      <c r="CY1" s="52" t="s">
        <v>454</v>
      </c>
      <c r="CZ1" s="52" t="s">
        <v>441</v>
      </c>
      <c r="DA1" s="52" t="s">
        <v>451</v>
      </c>
      <c r="DB1" s="52" t="s">
        <v>440</v>
      </c>
      <c r="DC1" s="52" t="s">
        <v>459</v>
      </c>
      <c r="DD1" s="52" t="s">
        <v>412</v>
      </c>
      <c r="DE1" s="52" t="s">
        <v>443</v>
      </c>
      <c r="DF1" s="52" t="s">
        <v>445</v>
      </c>
      <c r="DG1" s="52" t="s">
        <v>410</v>
      </c>
      <c r="DH1" s="52" t="s">
        <v>457</v>
      </c>
      <c r="DI1" s="52" t="s">
        <v>425</v>
      </c>
      <c r="DJ1" s="52" t="s">
        <v>452</v>
      </c>
      <c r="DK1" s="52" t="s">
        <v>439</v>
      </c>
      <c r="DL1" s="52" t="s">
        <v>433</v>
      </c>
      <c r="DM1" s="52" t="s">
        <v>431</v>
      </c>
      <c r="DN1" s="52" t="s">
        <v>450</v>
      </c>
      <c r="DO1" s="52" t="s">
        <v>415</v>
      </c>
      <c r="DP1" s="52" t="s">
        <v>411</v>
      </c>
      <c r="DQ1" s="52" t="s">
        <v>436</v>
      </c>
      <c r="DR1" s="52" t="s">
        <v>409</v>
      </c>
      <c r="DS1" s="52" t="s">
        <v>435</v>
      </c>
      <c r="DT1" s="52" t="s">
        <v>453</v>
      </c>
      <c r="DU1" s="52" t="s">
        <v>449</v>
      </c>
      <c r="DV1" s="52" t="s">
        <v>421</v>
      </c>
      <c r="DW1" s="52" t="s">
        <v>423</v>
      </c>
      <c r="DX1" s="52" t="s">
        <v>418</v>
      </c>
      <c r="DY1" s="52" t="s">
        <v>426</v>
      </c>
      <c r="DZ1" s="52" t="s">
        <v>430</v>
      </c>
      <c r="EA1" s="52" t="s">
        <v>458</v>
      </c>
      <c r="EB1" s="52" t="s">
        <v>406</v>
      </c>
      <c r="EC1" s="52" t="s">
        <v>424</v>
      </c>
      <c r="ED1" s="52" t="s">
        <v>442</v>
      </c>
      <c r="EE1" s="52" t="s">
        <v>413</v>
      </c>
      <c r="EF1" s="52" t="s">
        <v>446</v>
      </c>
      <c r="EG1" s="52" t="s">
        <v>456</v>
      </c>
      <c r="EH1" s="52" t="s">
        <v>419</v>
      </c>
      <c r="EI1" s="52" t="s">
        <v>460</v>
      </c>
      <c r="EJ1" s="52" t="s">
        <v>432</v>
      </c>
      <c r="EK1" s="52" t="s">
        <v>427</v>
      </c>
      <c r="EL1" s="52" t="s">
        <v>447</v>
      </c>
      <c r="EM1" s="52" t="s">
        <v>429</v>
      </c>
      <c r="EN1" s="52" t="s">
        <v>408</v>
      </c>
      <c r="EO1" s="52" t="s">
        <v>407</v>
      </c>
      <c r="EP1" s="52" t="s">
        <v>420</v>
      </c>
      <c r="EQ1" s="52" t="s">
        <v>422</v>
      </c>
      <c r="ER1" s="52" t="s">
        <v>417</v>
      </c>
      <c r="ES1" s="52" t="s">
        <v>437</v>
      </c>
      <c r="ET1" s="52" t="s">
        <v>444</v>
      </c>
      <c r="EU1" s="52" t="s">
        <v>438</v>
      </c>
      <c r="EV1" s="52" t="s">
        <v>448</v>
      </c>
      <c r="EW1" s="52" t="s">
        <v>434</v>
      </c>
      <c r="EX1" s="52" t="s">
        <v>455</v>
      </c>
      <c r="EY1" s="52" t="s">
        <v>428</v>
      </c>
      <c r="EZ1" s="52" t="s">
        <v>416</v>
      </c>
      <c r="FA1" s="52" t="s">
        <v>1437</v>
      </c>
      <c r="FB1" s="52" t="s">
        <v>1445</v>
      </c>
      <c r="FC1" s="52" t="s">
        <v>1433</v>
      </c>
      <c r="FD1" s="52" t="s">
        <v>1432</v>
      </c>
      <c r="FE1" s="52" t="s">
        <v>1447</v>
      </c>
      <c r="FF1" s="52" t="s">
        <v>1446</v>
      </c>
      <c r="FG1" s="52" t="s">
        <v>1449</v>
      </c>
      <c r="FH1" s="52" t="s">
        <v>1439</v>
      </c>
      <c r="FI1" s="52" t="s">
        <v>1434</v>
      </c>
      <c r="FJ1" s="52" t="s">
        <v>1431</v>
      </c>
      <c r="FK1" s="52" t="s">
        <v>1448</v>
      </c>
      <c r="FL1" s="52" t="s">
        <v>1452</v>
      </c>
      <c r="FM1" s="52" t="s">
        <v>1436</v>
      </c>
      <c r="FN1" s="52" t="s">
        <v>1443</v>
      </c>
      <c r="FO1" s="52" t="s">
        <v>1442</v>
      </c>
      <c r="FP1" s="52" t="s">
        <v>1438</v>
      </c>
      <c r="FQ1" s="52" t="s">
        <v>1440</v>
      </c>
      <c r="FR1" s="52" t="s">
        <v>1441</v>
      </c>
      <c r="FS1" s="52" t="s">
        <v>1435</v>
      </c>
      <c r="FT1" s="52" t="s">
        <v>1444</v>
      </c>
    </row>
    <row r="2" spans="1:319" x14ac:dyDescent="0.25">
      <c r="A2" s="51">
        <v>202112</v>
      </c>
      <c r="B2" s="51">
        <v>70814</v>
      </c>
      <c r="C2" s="53" t="s">
        <v>1456</v>
      </c>
      <c r="D2" s="51"/>
      <c r="E2" s="51"/>
      <c r="F2" s="51">
        <v>2163187</v>
      </c>
      <c r="G2" s="51">
        <v>153534747</v>
      </c>
      <c r="H2" s="51"/>
      <c r="I2" s="51">
        <v>448097</v>
      </c>
      <c r="J2" s="51">
        <v>6888844</v>
      </c>
      <c r="K2" s="51"/>
      <c r="L2" s="51"/>
      <c r="M2" s="51"/>
      <c r="N2" s="51"/>
      <c r="O2" s="51"/>
      <c r="P2" s="51"/>
      <c r="Q2" s="51">
        <v>90761</v>
      </c>
      <c r="R2" s="51">
        <v>1738</v>
      </c>
      <c r="S2" s="51"/>
      <c r="T2" s="51">
        <v>23595286</v>
      </c>
      <c r="U2" s="51">
        <v>11224294</v>
      </c>
      <c r="V2" s="51"/>
      <c r="W2" s="51"/>
      <c r="X2" s="51"/>
      <c r="Y2" s="51"/>
      <c r="Z2" s="51">
        <v>5</v>
      </c>
      <c r="AA2" s="51"/>
      <c r="AB2" s="51"/>
      <c r="AC2" s="51"/>
      <c r="AD2" s="51"/>
      <c r="AE2" s="51"/>
      <c r="AF2" s="51"/>
      <c r="AG2" s="51"/>
      <c r="AH2" s="51"/>
      <c r="AI2" s="51">
        <v>-1</v>
      </c>
      <c r="AJ2" s="51">
        <v>2323207</v>
      </c>
      <c r="AK2" s="51"/>
      <c r="AL2" s="51">
        <v>44488935</v>
      </c>
      <c r="AM2" s="51"/>
      <c r="AN2" s="51">
        <v>120699408</v>
      </c>
      <c r="AO2" s="51"/>
      <c r="AP2" s="51">
        <v>112716051</v>
      </c>
      <c r="AQ2" s="51">
        <v>7983358</v>
      </c>
      <c r="AR2" s="51">
        <v>28668</v>
      </c>
      <c r="AS2" s="51">
        <v>8232752</v>
      </c>
      <c r="AT2" s="51">
        <v>144109961</v>
      </c>
      <c r="AU2" s="51">
        <v>315349</v>
      </c>
      <c r="AV2" s="51"/>
      <c r="AW2" s="51">
        <v>51207995</v>
      </c>
      <c r="AX2" s="51"/>
      <c r="AY2" s="51">
        <v>132570317</v>
      </c>
      <c r="AZ2" s="51">
        <v>11224209</v>
      </c>
      <c r="BA2" s="51">
        <v>441422</v>
      </c>
      <c r="BB2" s="51">
        <v>132128896</v>
      </c>
      <c r="BC2" s="51">
        <v>17019121</v>
      </c>
      <c r="BD2" s="51"/>
      <c r="BE2" s="51">
        <v>448097</v>
      </c>
      <c r="BF2" s="51">
        <v>120699408</v>
      </c>
      <c r="BG2" s="51">
        <v>92499</v>
      </c>
      <c r="BH2" s="51"/>
      <c r="BI2" s="51"/>
      <c r="BJ2" s="51">
        <v>7983358</v>
      </c>
      <c r="BK2" s="51">
        <v>85</v>
      </c>
      <c r="BL2" s="51"/>
      <c r="BM2" s="51"/>
      <c r="BN2" s="51"/>
      <c r="BO2" s="51">
        <v>6888844</v>
      </c>
      <c r="BP2" s="51">
        <v>23595286</v>
      </c>
      <c r="BQ2" s="51">
        <v>28002</v>
      </c>
      <c r="BR2" s="51">
        <v>194445</v>
      </c>
      <c r="BS2" s="51">
        <v>153534747</v>
      </c>
      <c r="BT2" s="51"/>
      <c r="BU2" s="51"/>
      <c r="BV2" s="51"/>
      <c r="BW2" s="51"/>
      <c r="BX2" s="51"/>
      <c r="BY2" s="51"/>
      <c r="BZ2" s="51"/>
      <c r="CA2" s="51"/>
      <c r="CB2" s="51"/>
      <c r="CC2" s="51">
        <v>227630</v>
      </c>
      <c r="CD2" s="51"/>
      <c r="CE2" s="51">
        <v>227630</v>
      </c>
      <c r="CF2" s="51"/>
      <c r="CG2" s="51">
        <v>0</v>
      </c>
      <c r="CH2" s="51">
        <v>428325</v>
      </c>
      <c r="CI2" s="51">
        <v>2902</v>
      </c>
      <c r="CJ2" s="51"/>
      <c r="CK2" s="51"/>
      <c r="CL2" s="51"/>
      <c r="CM2" s="51"/>
      <c r="CN2" s="51"/>
      <c r="CO2" s="51"/>
      <c r="CP2" s="51">
        <v>160016</v>
      </c>
      <c r="CQ2" s="51"/>
      <c r="CR2" s="51"/>
      <c r="CS2" s="51">
        <v>0</v>
      </c>
      <c r="CT2" s="51">
        <v>194445</v>
      </c>
      <c r="CU2" s="51">
        <v>197792</v>
      </c>
      <c r="CV2" s="51"/>
      <c r="CW2" s="51"/>
      <c r="CX2" s="51">
        <v>240615</v>
      </c>
      <c r="CY2" s="51"/>
      <c r="CZ2" s="51">
        <v>5295614</v>
      </c>
      <c r="DA2" s="51"/>
      <c r="DB2" s="51">
        <v>5295614</v>
      </c>
      <c r="DC2" s="51"/>
      <c r="DD2" s="51"/>
      <c r="DE2" s="51">
        <v>2398895</v>
      </c>
      <c r="DF2" s="51"/>
      <c r="DG2" s="51">
        <v>12994</v>
      </c>
      <c r="DH2" s="51"/>
      <c r="DI2" s="51">
        <v>-2255520</v>
      </c>
      <c r="DJ2" s="51"/>
      <c r="DK2" s="51">
        <v>-72841</v>
      </c>
      <c r="DL2" s="51">
        <v>12710740</v>
      </c>
      <c r="DM2" s="51">
        <v>15034490</v>
      </c>
      <c r="DN2" s="51"/>
      <c r="DO2" s="51"/>
      <c r="DP2" s="51"/>
      <c r="DQ2" s="51">
        <v>-11497615</v>
      </c>
      <c r="DR2" s="51">
        <v>2243847</v>
      </c>
      <c r="DS2" s="51">
        <v>-11497615</v>
      </c>
      <c r="DT2" s="51"/>
      <c r="DU2" s="51">
        <v>-3642894</v>
      </c>
      <c r="DV2" s="51">
        <v>-84023</v>
      </c>
      <c r="DW2" s="51"/>
      <c r="DX2" s="51"/>
      <c r="DY2" s="51">
        <v>2639510</v>
      </c>
      <c r="DZ2" s="51"/>
      <c r="EA2" s="51"/>
      <c r="EB2" s="51"/>
      <c r="EC2" s="51">
        <v>-617387</v>
      </c>
      <c r="ED2" s="51">
        <v>-72841</v>
      </c>
      <c r="EE2" s="51"/>
      <c r="EF2" s="51"/>
      <c r="EG2" s="51"/>
      <c r="EH2" s="51"/>
      <c r="EI2" s="51"/>
      <c r="EJ2" s="51">
        <v>309211</v>
      </c>
      <c r="EK2" s="51"/>
      <c r="EL2" s="51"/>
      <c r="EM2" s="51"/>
      <c r="EN2" s="51">
        <v>-395663</v>
      </c>
      <c r="EO2" s="51"/>
      <c r="EP2" s="51"/>
      <c r="EQ2" s="51"/>
      <c r="ER2" s="51"/>
      <c r="ES2" s="51"/>
      <c r="ET2" s="51"/>
      <c r="EU2" s="51">
        <v>-2003233</v>
      </c>
      <c r="EV2" s="51">
        <v>-3642894</v>
      </c>
      <c r="EW2" s="51">
        <v>450514</v>
      </c>
      <c r="EX2" s="51"/>
      <c r="EY2" s="51">
        <v>-2874</v>
      </c>
      <c r="EZ2" s="51">
        <v>1637928</v>
      </c>
      <c r="FA2" s="51">
        <v>5293254</v>
      </c>
      <c r="FB2" s="51">
        <v>17019121</v>
      </c>
      <c r="FC2" s="51">
        <v>109137678</v>
      </c>
      <c r="FD2" s="51">
        <v>0</v>
      </c>
      <c r="FE2" s="51">
        <v>0</v>
      </c>
      <c r="FF2" s="51">
        <v>120699407</v>
      </c>
      <c r="FG2" s="51">
        <v>0</v>
      </c>
      <c r="FH2" s="51">
        <v>-3366344</v>
      </c>
      <c r="FI2" s="51">
        <v>-9756132</v>
      </c>
      <c r="FJ2" s="51">
        <v>109137678</v>
      </c>
      <c r="FK2" s="51">
        <v>120699407</v>
      </c>
      <c r="FL2" s="51">
        <v>0</v>
      </c>
      <c r="FM2" s="51">
        <v>95226101</v>
      </c>
      <c r="FN2" s="51">
        <v>100300933</v>
      </c>
      <c r="FO2" s="51">
        <v>-202226</v>
      </c>
      <c r="FP2" s="51">
        <v>3577084</v>
      </c>
      <c r="FQ2" s="51">
        <v>-75167</v>
      </c>
      <c r="FR2" s="51">
        <v>-151769</v>
      </c>
      <c r="FS2" s="51">
        <v>-4155445</v>
      </c>
      <c r="FT2" s="51">
        <v>3379353</v>
      </c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4"/>
      <c r="IT2" s="44"/>
      <c r="IU2" s="44"/>
      <c r="IV2" s="44"/>
      <c r="IW2" s="44"/>
      <c r="IX2" s="44"/>
      <c r="IY2" s="44"/>
      <c r="IZ2" s="44"/>
      <c r="JA2" s="44"/>
      <c r="JB2" s="44"/>
      <c r="JC2" s="44"/>
      <c r="JD2" s="44"/>
      <c r="JE2" s="44"/>
      <c r="JF2" s="44"/>
      <c r="JG2" s="44"/>
      <c r="JH2" s="44"/>
      <c r="JI2" s="44"/>
      <c r="JJ2" s="44"/>
      <c r="JK2" s="44"/>
      <c r="JL2" s="44"/>
      <c r="JM2" s="44"/>
      <c r="JN2" s="44"/>
      <c r="JO2" s="44"/>
      <c r="JP2" s="44"/>
      <c r="JQ2" s="44"/>
      <c r="JR2" s="44"/>
      <c r="JS2" s="44"/>
      <c r="JT2" s="44"/>
      <c r="JU2" s="44"/>
      <c r="JV2" s="44"/>
      <c r="JW2" s="44"/>
      <c r="JX2" s="44"/>
      <c r="JY2" s="44"/>
      <c r="JZ2" s="44"/>
      <c r="KA2" s="44"/>
      <c r="KB2" s="44"/>
      <c r="KC2" s="44"/>
      <c r="KD2" s="44"/>
      <c r="KE2" s="44"/>
      <c r="KF2" s="44"/>
      <c r="KG2" s="44"/>
      <c r="KH2" s="44"/>
      <c r="KI2" s="44"/>
      <c r="KJ2" s="44"/>
      <c r="KK2" s="44"/>
      <c r="KL2" s="44"/>
      <c r="KM2" s="44"/>
      <c r="KN2" s="44"/>
      <c r="KO2" s="44"/>
      <c r="KP2" s="44"/>
      <c r="KQ2" s="44"/>
      <c r="KR2" s="44"/>
      <c r="KS2" s="44"/>
      <c r="KT2" s="44"/>
      <c r="KU2" s="44"/>
      <c r="KV2" s="44"/>
      <c r="KW2" s="44"/>
      <c r="KX2" s="44"/>
      <c r="KY2" s="44"/>
      <c r="KZ2" s="44"/>
      <c r="LA2" s="44"/>
      <c r="LB2" s="44"/>
      <c r="LC2" s="44"/>
      <c r="LD2" s="44"/>
      <c r="LE2" s="44"/>
      <c r="LF2" s="53"/>
    </row>
    <row r="3" spans="1:319" x14ac:dyDescent="0.25">
      <c r="A3" s="51">
        <v>202112</v>
      </c>
      <c r="B3" s="51">
        <v>71071</v>
      </c>
      <c r="C3" s="53" t="s">
        <v>901</v>
      </c>
      <c r="D3" s="51">
        <v>0</v>
      </c>
      <c r="E3" s="51">
        <v>0</v>
      </c>
      <c r="F3" s="51">
        <v>2177514</v>
      </c>
      <c r="G3" s="51">
        <v>123320289</v>
      </c>
      <c r="H3" s="51">
        <v>0</v>
      </c>
      <c r="I3" s="51">
        <v>355750</v>
      </c>
      <c r="J3" s="51">
        <v>58490</v>
      </c>
      <c r="K3" s="51">
        <v>0</v>
      </c>
      <c r="L3" s="51">
        <v>0</v>
      </c>
      <c r="M3" s="51">
        <v>0</v>
      </c>
      <c r="N3" s="51">
        <v>0</v>
      </c>
      <c r="O3" s="51">
        <v>0</v>
      </c>
      <c r="P3" s="51">
        <v>0</v>
      </c>
      <c r="Q3" s="51">
        <v>0</v>
      </c>
      <c r="R3" s="51">
        <v>19965</v>
      </c>
      <c r="S3" s="51">
        <v>0</v>
      </c>
      <c r="T3" s="51">
        <v>12004869</v>
      </c>
      <c r="U3" s="51">
        <v>52257445</v>
      </c>
      <c r="V3" s="51">
        <v>199686</v>
      </c>
      <c r="W3" s="51">
        <v>0</v>
      </c>
      <c r="X3" s="51">
        <v>0</v>
      </c>
      <c r="Y3" s="51">
        <v>0</v>
      </c>
      <c r="Z3" s="51">
        <v>0</v>
      </c>
      <c r="AA3" s="51">
        <v>0</v>
      </c>
      <c r="AB3" s="51">
        <v>0</v>
      </c>
      <c r="AC3" s="51">
        <v>0</v>
      </c>
      <c r="AD3" s="51">
        <v>0</v>
      </c>
      <c r="AE3" s="51">
        <v>0</v>
      </c>
      <c r="AF3" s="51">
        <v>0</v>
      </c>
      <c r="AG3" s="51">
        <v>0</v>
      </c>
      <c r="AH3" s="51">
        <v>0</v>
      </c>
      <c r="AI3" s="51">
        <v>3616195</v>
      </c>
      <c r="AJ3" s="51">
        <v>7055952</v>
      </c>
      <c r="AK3" s="51">
        <v>212001</v>
      </c>
      <c r="AL3" s="51">
        <v>25361297</v>
      </c>
      <c r="AM3" s="51">
        <v>0</v>
      </c>
      <c r="AN3" s="51">
        <v>104173608</v>
      </c>
      <c r="AO3" s="51">
        <v>24538</v>
      </c>
      <c r="AP3" s="51">
        <v>103973922</v>
      </c>
      <c r="AQ3" s="51">
        <v>0</v>
      </c>
      <c r="AR3" s="51">
        <v>9045</v>
      </c>
      <c r="AS3" s="51">
        <v>0</v>
      </c>
      <c r="AT3" s="51">
        <v>122663952</v>
      </c>
      <c r="AU3" s="51">
        <v>0</v>
      </c>
      <c r="AV3" s="51">
        <v>0</v>
      </c>
      <c r="AW3" s="51">
        <v>59090215</v>
      </c>
      <c r="AX3" s="51">
        <v>4628971</v>
      </c>
      <c r="AY3" s="51">
        <v>70406508</v>
      </c>
      <c r="AZ3" s="51">
        <v>25633181</v>
      </c>
      <c r="BA3" s="51">
        <v>3393047</v>
      </c>
      <c r="BB3" s="51">
        <v>66763461</v>
      </c>
      <c r="BC3" s="51">
        <v>18253120</v>
      </c>
      <c r="BD3" s="51">
        <v>0</v>
      </c>
      <c r="BE3" s="51">
        <v>355750</v>
      </c>
      <c r="BF3" s="51">
        <v>103973922</v>
      </c>
      <c r="BG3" s="51">
        <v>19965</v>
      </c>
      <c r="BH3" s="51">
        <v>0</v>
      </c>
      <c r="BI3" s="51">
        <v>0</v>
      </c>
      <c r="BJ3" s="51">
        <v>0</v>
      </c>
      <c r="BK3" s="51">
        <v>19142200</v>
      </c>
      <c r="BL3" s="51">
        <v>0</v>
      </c>
      <c r="BM3" s="51">
        <v>0</v>
      </c>
      <c r="BN3" s="51">
        <v>0</v>
      </c>
      <c r="BO3" s="51">
        <v>58490</v>
      </c>
      <c r="BP3" s="51">
        <v>638717</v>
      </c>
      <c r="BQ3" s="51">
        <v>2832</v>
      </c>
      <c r="BR3" s="51">
        <v>208119</v>
      </c>
      <c r="BS3" s="51">
        <v>123320289</v>
      </c>
      <c r="BT3" s="51">
        <v>0</v>
      </c>
      <c r="BU3" s="51">
        <v>0</v>
      </c>
      <c r="BV3" s="51">
        <v>0</v>
      </c>
      <c r="BW3" s="51">
        <v>11366152</v>
      </c>
      <c r="BX3" s="51">
        <v>1269290</v>
      </c>
      <c r="BY3" s="51">
        <v>0</v>
      </c>
      <c r="BZ3" s="51">
        <v>0</v>
      </c>
      <c r="CA3" s="51">
        <v>4954175</v>
      </c>
      <c r="CB3" s="51">
        <v>0</v>
      </c>
      <c r="CC3" s="51">
        <v>7759</v>
      </c>
      <c r="CD3" s="51">
        <v>0</v>
      </c>
      <c r="CE3" s="51">
        <v>7759</v>
      </c>
      <c r="CF3" s="51">
        <v>0</v>
      </c>
      <c r="CG3" s="51">
        <v>40635</v>
      </c>
      <c r="CH3" s="51">
        <v>63458</v>
      </c>
      <c r="CI3" s="51">
        <v>6114</v>
      </c>
      <c r="CJ3" s="51">
        <v>0</v>
      </c>
      <c r="CK3" s="51">
        <v>0</v>
      </c>
      <c r="CL3" s="51">
        <v>0</v>
      </c>
      <c r="CM3" s="51">
        <v>24538</v>
      </c>
      <c r="CN3" s="51">
        <v>250000</v>
      </c>
      <c r="CO3" s="51">
        <v>6411977</v>
      </c>
      <c r="CP3" s="51">
        <v>1050242</v>
      </c>
      <c r="CQ3" s="51">
        <v>0</v>
      </c>
      <c r="CR3" s="51">
        <v>0</v>
      </c>
      <c r="CS3" s="51">
        <v>2853093</v>
      </c>
      <c r="CT3" s="51">
        <v>167483</v>
      </c>
      <c r="CU3" s="51">
        <v>49586</v>
      </c>
      <c r="CV3" s="51">
        <v>0</v>
      </c>
      <c r="CW3" s="51">
        <v>0</v>
      </c>
      <c r="CX3" s="51">
        <v>247338</v>
      </c>
      <c r="CY3" s="51"/>
      <c r="CZ3" s="51">
        <v>2994235</v>
      </c>
      <c r="DA3" s="51">
        <v>0</v>
      </c>
      <c r="DB3" s="51">
        <v>2994235</v>
      </c>
      <c r="DC3" s="51">
        <v>0</v>
      </c>
      <c r="DD3" s="51">
        <v>0</v>
      </c>
      <c r="DE3" s="51">
        <v>1532533</v>
      </c>
      <c r="DF3" s="51"/>
      <c r="DG3" s="51">
        <v>0</v>
      </c>
      <c r="DH3" s="51"/>
      <c r="DI3" s="51">
        <v>-2170304</v>
      </c>
      <c r="DJ3" s="51"/>
      <c r="DK3" s="51">
        <v>-29359</v>
      </c>
      <c r="DL3" s="51">
        <v>5408670</v>
      </c>
      <c r="DM3" s="51">
        <v>14466370</v>
      </c>
      <c r="DN3" s="51"/>
      <c r="DO3" s="51">
        <v>0</v>
      </c>
      <c r="DP3" s="51">
        <v>0</v>
      </c>
      <c r="DQ3" s="51">
        <v>-11046014</v>
      </c>
      <c r="DR3" s="51">
        <v>1547516</v>
      </c>
      <c r="DS3" s="51">
        <v>-11046014</v>
      </c>
      <c r="DT3" s="51"/>
      <c r="DU3" s="51">
        <v>-2757455</v>
      </c>
      <c r="DV3" s="51">
        <v>-82419</v>
      </c>
      <c r="DW3" s="51">
        <v>0</v>
      </c>
      <c r="DX3" s="51"/>
      <c r="DY3" s="51">
        <v>1779872</v>
      </c>
      <c r="DZ3" s="51"/>
      <c r="EA3" s="51"/>
      <c r="EB3" s="51">
        <v>0</v>
      </c>
      <c r="EC3" s="51">
        <v>-16677</v>
      </c>
      <c r="ED3" s="51">
        <v>-29359</v>
      </c>
      <c r="EE3" s="51"/>
      <c r="EF3" s="51"/>
      <c r="EG3" s="51"/>
      <c r="EH3" s="51"/>
      <c r="EI3" s="51"/>
      <c r="EJ3" s="51">
        <v>179051</v>
      </c>
      <c r="EK3" s="51">
        <v>0</v>
      </c>
      <c r="EL3" s="51"/>
      <c r="EM3" s="51"/>
      <c r="EN3" s="51">
        <v>-232356</v>
      </c>
      <c r="EO3" s="51"/>
      <c r="EP3" s="51">
        <v>0</v>
      </c>
      <c r="EQ3" s="51">
        <v>0</v>
      </c>
      <c r="ER3" s="51"/>
      <c r="ES3" s="51"/>
      <c r="ET3" s="51">
        <v>106720</v>
      </c>
      <c r="EU3" s="51">
        <v>-1300177</v>
      </c>
      <c r="EV3" s="51">
        <v>-2757455</v>
      </c>
      <c r="EW3" s="51">
        <v>5220814</v>
      </c>
      <c r="EX3" s="51"/>
      <c r="EY3" s="51">
        <v>0</v>
      </c>
      <c r="EZ3" s="51">
        <v>3740254</v>
      </c>
      <c r="FA3" s="51">
        <v>2994235</v>
      </c>
      <c r="FB3" s="51">
        <v>18253120</v>
      </c>
      <c r="FC3" s="51">
        <v>93234314</v>
      </c>
      <c r="FD3" s="51">
        <v>306406</v>
      </c>
      <c r="FE3" s="51">
        <v>-199686</v>
      </c>
      <c r="FF3" s="51">
        <v>104173608</v>
      </c>
      <c r="FG3" s="51">
        <v>0</v>
      </c>
      <c r="FH3" s="51">
        <v>-2757455</v>
      </c>
      <c r="FI3" s="51">
        <v>-10285929</v>
      </c>
      <c r="FJ3" s="51">
        <v>92927908</v>
      </c>
      <c r="FK3" s="51">
        <v>103973923</v>
      </c>
      <c r="FL3" s="51">
        <v>0</v>
      </c>
      <c r="FM3" s="51">
        <v>81259231</v>
      </c>
      <c r="FN3" s="51">
        <v>84560147</v>
      </c>
      <c r="FO3" s="51">
        <v>30654</v>
      </c>
      <c r="FP3" s="51">
        <v>2909431</v>
      </c>
      <c r="FQ3" s="51">
        <v>-35332</v>
      </c>
      <c r="FR3" s="51">
        <v>159384</v>
      </c>
      <c r="FS3" s="51">
        <v>-1689155</v>
      </c>
      <c r="FT3" s="51">
        <v>1360341</v>
      </c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  <c r="IS3" s="44"/>
      <c r="IT3" s="44"/>
      <c r="IU3" s="44"/>
      <c r="IV3" s="44"/>
      <c r="IW3" s="44"/>
      <c r="IX3" s="44"/>
      <c r="IY3" s="44"/>
      <c r="IZ3" s="44"/>
      <c r="JA3" s="44"/>
      <c r="JB3" s="44"/>
      <c r="JC3" s="44"/>
      <c r="JD3" s="44"/>
      <c r="JE3" s="44"/>
      <c r="JF3" s="44"/>
      <c r="JG3" s="44"/>
      <c r="JH3" s="44"/>
      <c r="JI3" s="44"/>
      <c r="JJ3" s="44"/>
      <c r="JK3" s="44"/>
      <c r="JL3" s="44"/>
      <c r="JM3" s="44"/>
      <c r="JN3" s="44"/>
      <c r="JO3" s="44"/>
      <c r="JP3" s="44"/>
      <c r="JQ3" s="44"/>
      <c r="JR3" s="44"/>
      <c r="JS3" s="44"/>
      <c r="JT3" s="44"/>
      <c r="JU3" s="44"/>
      <c r="JV3" s="44"/>
      <c r="JW3" s="44"/>
      <c r="JX3" s="44"/>
      <c r="JY3" s="44"/>
      <c r="JZ3" s="44"/>
      <c r="KA3" s="44"/>
      <c r="KB3" s="44"/>
      <c r="KC3" s="44"/>
      <c r="KD3" s="44"/>
      <c r="KE3" s="44"/>
      <c r="KF3" s="44"/>
      <c r="KG3" s="44"/>
      <c r="KH3" s="44"/>
      <c r="KI3" s="44"/>
      <c r="KJ3" s="44"/>
      <c r="KK3" s="44"/>
      <c r="KL3" s="44"/>
      <c r="KM3" s="44"/>
      <c r="KN3" s="44"/>
      <c r="KO3" s="44"/>
      <c r="KP3" s="44"/>
      <c r="KQ3" s="44"/>
      <c r="KR3" s="44"/>
      <c r="KS3" s="44"/>
      <c r="KT3" s="44"/>
      <c r="KU3" s="44"/>
      <c r="KV3" s="44"/>
      <c r="KW3" s="44"/>
      <c r="KX3" s="44"/>
      <c r="KY3" s="44"/>
      <c r="KZ3" s="44"/>
      <c r="LA3" s="44"/>
      <c r="LB3" s="44"/>
      <c r="LC3" s="44"/>
      <c r="LD3" s="44"/>
      <c r="LE3" s="44"/>
      <c r="LF3" s="53"/>
    </row>
    <row r="4" spans="1:319" x14ac:dyDescent="0.25">
      <c r="A4" s="51">
        <v>202112</v>
      </c>
      <c r="B4" s="51">
        <v>70807</v>
      </c>
      <c r="C4" s="53" t="s">
        <v>1454</v>
      </c>
      <c r="D4" s="51">
        <v>770000</v>
      </c>
      <c r="E4" s="51"/>
      <c r="F4" s="51">
        <v>928485</v>
      </c>
      <c r="G4" s="51">
        <v>157138557</v>
      </c>
      <c r="H4" s="51"/>
      <c r="I4" s="51">
        <v>0</v>
      </c>
      <c r="J4" s="51">
        <v>7557275</v>
      </c>
      <c r="K4" s="51"/>
      <c r="L4" s="51">
        <v>2634097</v>
      </c>
      <c r="M4" s="51">
        <v>0</v>
      </c>
      <c r="N4" s="51"/>
      <c r="O4" s="51"/>
      <c r="P4" s="51"/>
      <c r="Q4" s="51"/>
      <c r="R4" s="51">
        <v>463</v>
      </c>
      <c r="S4" s="51"/>
      <c r="T4" s="51">
        <v>1889831</v>
      </c>
      <c r="U4" s="51">
        <v>70999094</v>
      </c>
      <c r="V4" s="51"/>
      <c r="W4" s="51"/>
      <c r="X4" s="51"/>
      <c r="Y4" s="51"/>
      <c r="Z4" s="51"/>
      <c r="AA4" s="51"/>
      <c r="AB4" s="51"/>
      <c r="AC4" s="51"/>
      <c r="AD4" s="51">
        <v>763</v>
      </c>
      <c r="AE4" s="51"/>
      <c r="AF4" s="51">
        <v>763</v>
      </c>
      <c r="AG4" s="51"/>
      <c r="AH4" s="51"/>
      <c r="AI4" s="51">
        <v>159592</v>
      </c>
      <c r="AJ4" s="51">
        <v>1953580</v>
      </c>
      <c r="AK4" s="51"/>
      <c r="AL4" s="51">
        <v>38964218</v>
      </c>
      <c r="AM4" s="51"/>
      <c r="AN4" s="51">
        <v>145737871</v>
      </c>
      <c r="AO4" s="51">
        <v>0</v>
      </c>
      <c r="AP4" s="51">
        <v>142172628</v>
      </c>
      <c r="AQ4" s="51">
        <v>3565243</v>
      </c>
      <c r="AR4" s="51">
        <v>15566</v>
      </c>
      <c r="AS4" s="51">
        <v>3560361</v>
      </c>
      <c r="AT4" s="51">
        <v>144755094</v>
      </c>
      <c r="AU4" s="51">
        <v>1683662</v>
      </c>
      <c r="AV4" s="51">
        <v>47319</v>
      </c>
      <c r="AW4" s="51">
        <v>81202143</v>
      </c>
      <c r="AX4" s="51">
        <v>14045941</v>
      </c>
      <c r="AY4" s="51">
        <v>72072338</v>
      </c>
      <c r="AZ4" s="51">
        <v>19896862</v>
      </c>
      <c r="BA4" s="51">
        <v>8211169</v>
      </c>
      <c r="BB4" s="51">
        <v>62840510</v>
      </c>
      <c r="BC4" s="51">
        <v>20906807</v>
      </c>
      <c r="BD4" s="51"/>
      <c r="BE4" s="51"/>
      <c r="BF4" s="51">
        <v>145737871</v>
      </c>
      <c r="BG4" s="51">
        <v>463</v>
      </c>
      <c r="BH4" s="51"/>
      <c r="BI4" s="51"/>
      <c r="BJ4" s="51">
        <v>3565243</v>
      </c>
      <c r="BK4" s="51">
        <v>30274191</v>
      </c>
      <c r="BL4" s="51"/>
      <c r="BM4" s="51"/>
      <c r="BN4" s="51"/>
      <c r="BO4" s="51">
        <v>4923178</v>
      </c>
      <c r="BP4" s="51">
        <v>1119831</v>
      </c>
      <c r="BQ4" s="51">
        <v>0</v>
      </c>
      <c r="BR4" s="51">
        <v>334954</v>
      </c>
      <c r="BS4" s="51">
        <v>157138557</v>
      </c>
      <c r="BT4" s="51"/>
      <c r="BU4" s="51"/>
      <c r="BV4" s="51">
        <v>0</v>
      </c>
      <c r="BW4" s="51">
        <v>0</v>
      </c>
      <c r="BX4" s="51">
        <v>1099460</v>
      </c>
      <c r="BY4" s="51"/>
      <c r="BZ4" s="51"/>
      <c r="CA4" s="51"/>
      <c r="CB4" s="51"/>
      <c r="CC4" s="51">
        <v>297999</v>
      </c>
      <c r="CD4" s="51"/>
      <c r="CE4" s="51">
        <v>297999</v>
      </c>
      <c r="CF4" s="51"/>
      <c r="CG4" s="51">
        <v>126609</v>
      </c>
      <c r="CH4" s="51">
        <v>8472119</v>
      </c>
      <c r="CI4" s="51">
        <v>689</v>
      </c>
      <c r="CJ4" s="51">
        <v>2995</v>
      </c>
      <c r="CK4" s="51"/>
      <c r="CL4" s="51"/>
      <c r="CM4" s="51"/>
      <c r="CN4" s="51">
        <v>1017664</v>
      </c>
      <c r="CO4" s="51"/>
      <c r="CP4" s="51">
        <v>865503</v>
      </c>
      <c r="CQ4" s="51"/>
      <c r="CR4" s="51"/>
      <c r="CS4" s="51">
        <v>6734781</v>
      </c>
      <c r="CT4" s="51">
        <v>208345</v>
      </c>
      <c r="CU4" s="51">
        <v>8172668</v>
      </c>
      <c r="CV4" s="51"/>
      <c r="CW4" s="51"/>
      <c r="CX4" s="51">
        <v>76674</v>
      </c>
      <c r="CY4" s="51"/>
      <c r="CZ4" s="51">
        <v>5634337</v>
      </c>
      <c r="DA4" s="51">
        <v>0</v>
      </c>
      <c r="DB4" s="51">
        <v>5634337</v>
      </c>
      <c r="DC4" s="51">
        <v>0</v>
      </c>
      <c r="DD4" s="51">
        <v>0</v>
      </c>
      <c r="DE4" s="51">
        <v>227397</v>
      </c>
      <c r="DF4" s="51"/>
      <c r="DG4" s="51">
        <v>220762</v>
      </c>
      <c r="DH4" s="51"/>
      <c r="DI4" s="51">
        <v>-2758288</v>
      </c>
      <c r="DJ4" s="51"/>
      <c r="DK4" s="51">
        <v>-57447</v>
      </c>
      <c r="DL4" s="51">
        <v>13009091</v>
      </c>
      <c r="DM4" s="51">
        <v>18100859</v>
      </c>
      <c r="DN4" s="51"/>
      <c r="DO4" s="51">
        <v>0</v>
      </c>
      <c r="DP4" s="51">
        <v>0</v>
      </c>
      <c r="DQ4" s="51">
        <v>-15005248</v>
      </c>
      <c r="DR4" s="51">
        <v>269879</v>
      </c>
      <c r="DS4" s="51">
        <v>-15004914</v>
      </c>
      <c r="DT4" s="51"/>
      <c r="DU4" s="51">
        <v>-4761845</v>
      </c>
      <c r="DV4" s="51">
        <v>-142555</v>
      </c>
      <c r="DW4" s="51">
        <v>265</v>
      </c>
      <c r="DX4" s="51"/>
      <c r="DY4" s="51">
        <v>304071</v>
      </c>
      <c r="DZ4" s="51"/>
      <c r="EA4" s="51"/>
      <c r="EB4" s="51">
        <v>0</v>
      </c>
      <c r="EC4" s="51">
        <v>-882753</v>
      </c>
      <c r="ED4" s="51">
        <v>-57447</v>
      </c>
      <c r="EE4" s="51"/>
      <c r="EF4" s="51"/>
      <c r="EG4" s="51"/>
      <c r="EH4" s="51"/>
      <c r="EI4" s="51"/>
      <c r="EJ4" s="51">
        <v>808739</v>
      </c>
      <c r="EK4" s="51">
        <v>0</v>
      </c>
      <c r="EL4" s="51"/>
      <c r="EM4" s="51"/>
      <c r="EN4" s="51">
        <v>-34192</v>
      </c>
      <c r="EO4" s="51"/>
      <c r="EP4" s="51">
        <v>-334</v>
      </c>
      <c r="EQ4" s="51">
        <v>0</v>
      </c>
      <c r="ER4" s="51"/>
      <c r="ES4" s="51"/>
      <c r="ET4" s="51">
        <v>0</v>
      </c>
      <c r="EU4" s="51">
        <v>-193206</v>
      </c>
      <c r="EV4" s="51">
        <v>-4761580</v>
      </c>
      <c r="EW4" s="51">
        <v>1572033</v>
      </c>
      <c r="EX4" s="51"/>
      <c r="EY4" s="51">
        <v>-165</v>
      </c>
      <c r="EZ4" s="51">
        <v>2632954</v>
      </c>
      <c r="FA4" s="51">
        <v>6075563</v>
      </c>
      <c r="FB4" s="51">
        <v>20887120</v>
      </c>
      <c r="FC4" s="51">
        <v>130434986</v>
      </c>
      <c r="FD4" s="51"/>
      <c r="FE4" s="51"/>
      <c r="FF4" s="51">
        <v>145718184</v>
      </c>
      <c r="FG4" s="51">
        <v>0</v>
      </c>
      <c r="FH4" s="51">
        <v>-4905008</v>
      </c>
      <c r="FI4" s="51">
        <v>-8718244</v>
      </c>
      <c r="FJ4" s="51">
        <v>130434986</v>
      </c>
      <c r="FK4" s="51">
        <v>145718184</v>
      </c>
      <c r="FL4" s="51"/>
      <c r="FM4" s="51">
        <v>116537762</v>
      </c>
      <c r="FN4" s="51">
        <v>120553801</v>
      </c>
      <c r="FO4" s="51">
        <v>291217</v>
      </c>
      <c r="FP4" s="51">
        <v>2748165</v>
      </c>
      <c r="FQ4" s="51">
        <v>-150838</v>
      </c>
      <c r="FR4" s="51">
        <v>-43060</v>
      </c>
      <c r="FS4" s="51">
        <v>-5178980</v>
      </c>
      <c r="FT4" s="51">
        <v>4277263</v>
      </c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  <c r="IW4" s="44"/>
      <c r="IX4" s="44"/>
      <c r="IY4" s="44"/>
      <c r="IZ4" s="44"/>
      <c r="JA4" s="44"/>
      <c r="JB4" s="44"/>
      <c r="JC4" s="44"/>
      <c r="JD4" s="44"/>
      <c r="JE4" s="44"/>
      <c r="JF4" s="44"/>
      <c r="JG4" s="44"/>
      <c r="JH4" s="44"/>
      <c r="JI4" s="44"/>
      <c r="JJ4" s="44"/>
      <c r="JK4" s="44"/>
      <c r="JL4" s="44"/>
      <c r="JM4" s="44"/>
      <c r="JN4" s="44"/>
      <c r="JO4" s="44"/>
      <c r="JP4" s="44"/>
      <c r="JQ4" s="44"/>
      <c r="JR4" s="44"/>
      <c r="JS4" s="44"/>
      <c r="JT4" s="44"/>
      <c r="JU4" s="44"/>
      <c r="JV4" s="44"/>
      <c r="JW4" s="44"/>
      <c r="JX4" s="44"/>
      <c r="JY4" s="44"/>
      <c r="JZ4" s="44"/>
      <c r="KA4" s="44"/>
      <c r="KB4" s="44"/>
      <c r="KC4" s="44"/>
      <c r="KD4" s="44"/>
      <c r="KE4" s="44"/>
      <c r="KF4" s="44"/>
      <c r="KG4" s="44"/>
      <c r="KH4" s="44"/>
      <c r="KI4" s="44"/>
      <c r="KJ4" s="44"/>
      <c r="KK4" s="44"/>
      <c r="KL4" s="44"/>
      <c r="KM4" s="44"/>
      <c r="KN4" s="44"/>
      <c r="KO4" s="44"/>
      <c r="KP4" s="44"/>
      <c r="KQ4" s="44"/>
      <c r="KR4" s="44"/>
      <c r="KS4" s="44"/>
      <c r="KT4" s="44"/>
      <c r="KU4" s="44"/>
      <c r="KV4" s="44"/>
      <c r="KW4" s="44"/>
      <c r="KX4" s="44"/>
      <c r="KY4" s="44"/>
      <c r="KZ4" s="44"/>
      <c r="LA4" s="44"/>
      <c r="LB4" s="44"/>
      <c r="LC4" s="44"/>
      <c r="LD4" s="44"/>
      <c r="LE4" s="44"/>
      <c r="LF4" s="53"/>
    </row>
    <row r="5" spans="1:319" x14ac:dyDescent="0.25">
      <c r="A5" s="51">
        <v>202112</v>
      </c>
      <c r="B5" s="51">
        <v>71044</v>
      </c>
      <c r="C5" s="53" t="s">
        <v>902</v>
      </c>
      <c r="D5" s="51">
        <v>0</v>
      </c>
      <c r="E5" s="51">
        <v>0</v>
      </c>
      <c r="F5" s="51">
        <v>1438095</v>
      </c>
      <c r="G5" s="51">
        <v>108166937</v>
      </c>
      <c r="H5" s="51">
        <v>0</v>
      </c>
      <c r="I5" s="51">
        <v>153878</v>
      </c>
      <c r="J5" s="51">
        <v>1491395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7443362</v>
      </c>
      <c r="U5" s="51">
        <v>59881726</v>
      </c>
      <c r="V5" s="51">
        <v>0</v>
      </c>
      <c r="W5" s="51">
        <v>0</v>
      </c>
      <c r="X5" s="51">
        <v>0</v>
      </c>
      <c r="Y5" s="51">
        <v>0</v>
      </c>
      <c r="Z5" s="51">
        <v>0</v>
      </c>
      <c r="AA5" s="51">
        <v>0</v>
      </c>
      <c r="AB5" s="51">
        <v>0</v>
      </c>
      <c r="AC5" s="51">
        <v>0</v>
      </c>
      <c r="AD5" s="51">
        <v>0</v>
      </c>
      <c r="AE5" s="51">
        <v>0</v>
      </c>
      <c r="AF5" s="51">
        <v>0</v>
      </c>
      <c r="AG5" s="51">
        <v>0</v>
      </c>
      <c r="AH5" s="51">
        <v>0</v>
      </c>
      <c r="AI5" s="51">
        <v>10347787</v>
      </c>
      <c r="AJ5" s="51">
        <v>23422032</v>
      </c>
      <c r="AK5" s="51">
        <v>0</v>
      </c>
      <c r="AL5" s="51">
        <v>37801008</v>
      </c>
      <c r="AM5" s="51">
        <v>0</v>
      </c>
      <c r="AN5" s="51">
        <v>75787168</v>
      </c>
      <c r="AO5" s="51">
        <v>6018</v>
      </c>
      <c r="AP5" s="51">
        <v>75787168</v>
      </c>
      <c r="AQ5" s="51">
        <v>0</v>
      </c>
      <c r="AR5" s="51">
        <v>0</v>
      </c>
      <c r="AS5" s="51">
        <v>0</v>
      </c>
      <c r="AT5" s="51">
        <v>105973803</v>
      </c>
      <c r="AU5" s="51">
        <v>821603</v>
      </c>
      <c r="AV5" s="51">
        <v>8100650</v>
      </c>
      <c r="AW5" s="51">
        <v>24377661</v>
      </c>
      <c r="AX5" s="51">
        <v>4764594</v>
      </c>
      <c r="AY5" s="51">
        <v>45270474</v>
      </c>
      <c r="AZ5" s="51">
        <v>13038871</v>
      </c>
      <c r="BA5" s="51">
        <v>41673640</v>
      </c>
      <c r="BB5" s="51">
        <v>3256243</v>
      </c>
      <c r="BC5" s="51">
        <v>12858610</v>
      </c>
      <c r="BD5" s="51">
        <v>0</v>
      </c>
      <c r="BE5" s="51">
        <v>153878</v>
      </c>
      <c r="BF5" s="51">
        <v>75787168</v>
      </c>
      <c r="BG5" s="51">
        <v>0</v>
      </c>
      <c r="BH5" s="51">
        <v>0</v>
      </c>
      <c r="BI5" s="51">
        <v>0</v>
      </c>
      <c r="BJ5" s="51">
        <v>0</v>
      </c>
      <c r="BK5" s="51">
        <v>21440434</v>
      </c>
      <c r="BL5" s="51">
        <v>0</v>
      </c>
      <c r="BM5" s="51">
        <v>0</v>
      </c>
      <c r="BN5" s="51">
        <v>0</v>
      </c>
      <c r="BO5" s="51">
        <v>1491395</v>
      </c>
      <c r="BP5" s="51">
        <v>7443362</v>
      </c>
      <c r="BQ5" s="51">
        <v>16962</v>
      </c>
      <c r="BR5" s="51">
        <v>447284</v>
      </c>
      <c r="BS5" s="51">
        <v>108166937</v>
      </c>
      <c r="BT5" s="51">
        <v>0</v>
      </c>
      <c r="BU5" s="51">
        <v>0</v>
      </c>
      <c r="BV5" s="51">
        <v>0</v>
      </c>
      <c r="BW5" s="51">
        <v>0</v>
      </c>
      <c r="BX5" s="51">
        <v>749889</v>
      </c>
      <c r="BY5" s="51">
        <v>0</v>
      </c>
      <c r="BZ5" s="51">
        <v>0</v>
      </c>
      <c r="CA5" s="51">
        <v>0</v>
      </c>
      <c r="CB5" s="51">
        <v>67494</v>
      </c>
      <c r="CC5" s="51">
        <v>6236</v>
      </c>
      <c r="CD5" s="51"/>
      <c r="CE5" s="51">
        <v>6236</v>
      </c>
      <c r="CF5" s="51"/>
      <c r="CG5" s="51">
        <v>300370</v>
      </c>
      <c r="CH5" s="51">
        <v>1591972</v>
      </c>
      <c r="CI5" s="51">
        <v>1504206</v>
      </c>
      <c r="CJ5" s="51">
        <v>340591</v>
      </c>
      <c r="CK5" s="51">
        <v>0</v>
      </c>
      <c r="CL5" s="51">
        <v>0</v>
      </c>
      <c r="CM5" s="51">
        <v>0</v>
      </c>
      <c r="CN5" s="51">
        <v>0</v>
      </c>
      <c r="CO5" s="51">
        <v>0</v>
      </c>
      <c r="CP5" s="51">
        <v>11636150</v>
      </c>
      <c r="CQ5" s="51">
        <v>0</v>
      </c>
      <c r="CR5" s="51">
        <v>6018</v>
      </c>
      <c r="CS5" s="51">
        <v>6163460</v>
      </c>
      <c r="CT5" s="51">
        <v>146914</v>
      </c>
      <c r="CU5" s="51">
        <v>14036</v>
      </c>
      <c r="CV5" s="51">
        <v>6373717</v>
      </c>
      <c r="CW5" s="51">
        <v>0</v>
      </c>
      <c r="CX5" s="51">
        <v>0</v>
      </c>
      <c r="CY5" s="51">
        <v>0</v>
      </c>
      <c r="CZ5" s="51">
        <v>3368390</v>
      </c>
      <c r="DA5" s="51">
        <v>0</v>
      </c>
      <c r="DB5" s="51">
        <v>3368390</v>
      </c>
      <c r="DC5" s="51">
        <v>0</v>
      </c>
      <c r="DD5" s="51">
        <v>0</v>
      </c>
      <c r="DE5" s="51">
        <v>781430</v>
      </c>
      <c r="DF5" s="51">
        <v>0</v>
      </c>
      <c r="DG5" s="51">
        <v>81363</v>
      </c>
      <c r="DH5" s="51">
        <v>0</v>
      </c>
      <c r="DI5" s="51">
        <v>-1445883</v>
      </c>
      <c r="DJ5" s="51">
        <v>0</v>
      </c>
      <c r="DK5" s="51">
        <v>-46609</v>
      </c>
      <c r="DL5" s="51">
        <v>533896</v>
      </c>
      <c r="DM5" s="51">
        <v>9540212</v>
      </c>
      <c r="DN5" s="51">
        <v>0</v>
      </c>
      <c r="DO5" s="51">
        <v>0</v>
      </c>
      <c r="DP5" s="51">
        <v>0</v>
      </c>
      <c r="DQ5" s="51">
        <v>-8293979</v>
      </c>
      <c r="DR5" s="51">
        <v>667450</v>
      </c>
      <c r="DS5" s="51">
        <v>-8293979</v>
      </c>
      <c r="DT5" s="51">
        <v>0</v>
      </c>
      <c r="DU5" s="51">
        <v>-2215541</v>
      </c>
      <c r="DV5" s="51">
        <v>-136092</v>
      </c>
      <c r="DW5" s="51">
        <v>0</v>
      </c>
      <c r="DX5" s="51">
        <v>0</v>
      </c>
      <c r="DY5" s="51">
        <v>781430</v>
      </c>
      <c r="DZ5" s="51">
        <v>0</v>
      </c>
      <c r="EA5" s="51">
        <v>0</v>
      </c>
      <c r="EB5" s="51">
        <v>0</v>
      </c>
      <c r="EC5" s="51">
        <v>-239140</v>
      </c>
      <c r="ED5" s="51">
        <v>-46609</v>
      </c>
      <c r="EE5" s="51">
        <v>0</v>
      </c>
      <c r="EF5" s="51">
        <v>0</v>
      </c>
      <c r="EG5" s="51">
        <v>0</v>
      </c>
      <c r="EH5" s="51">
        <v>0</v>
      </c>
      <c r="EI5" s="51">
        <v>0</v>
      </c>
      <c r="EJ5" s="51">
        <v>6072258</v>
      </c>
      <c r="EK5" s="51">
        <v>0</v>
      </c>
      <c r="EL5" s="51">
        <v>0</v>
      </c>
      <c r="EM5" s="51">
        <v>0</v>
      </c>
      <c r="EN5" s="51">
        <v>-113980</v>
      </c>
      <c r="EO5" s="51">
        <v>0</v>
      </c>
      <c r="EP5" s="51">
        <v>0</v>
      </c>
      <c r="EQ5" s="51">
        <v>0</v>
      </c>
      <c r="ER5" s="51">
        <v>0</v>
      </c>
      <c r="ES5" s="51">
        <v>0</v>
      </c>
      <c r="ET5" s="51">
        <v>0</v>
      </c>
      <c r="EU5" s="51">
        <v>-667450</v>
      </c>
      <c r="EV5" s="51">
        <v>-2215541</v>
      </c>
      <c r="EW5" s="51">
        <v>596538</v>
      </c>
      <c r="EX5" s="51">
        <v>0</v>
      </c>
      <c r="EY5" s="51">
        <v>-19134</v>
      </c>
      <c r="EZ5" s="51">
        <v>2411383</v>
      </c>
      <c r="FA5" s="51">
        <v>3368389</v>
      </c>
      <c r="FB5" s="51">
        <v>12858610</v>
      </c>
      <c r="FC5" s="51">
        <v>67493188</v>
      </c>
      <c r="FD5" s="51">
        <v>0</v>
      </c>
      <c r="FE5" s="51">
        <v>0</v>
      </c>
      <c r="FF5" s="51">
        <v>75787167</v>
      </c>
      <c r="FG5" s="51">
        <v>0</v>
      </c>
      <c r="FH5" s="51">
        <v>-2215541</v>
      </c>
      <c r="FI5" s="51">
        <v>-5355681</v>
      </c>
      <c r="FJ5" s="51">
        <v>67493188</v>
      </c>
      <c r="FK5" s="51">
        <v>75787167</v>
      </c>
      <c r="FL5" s="51">
        <v>0</v>
      </c>
      <c r="FM5" s="51">
        <v>55350935</v>
      </c>
      <c r="FN5" s="51">
        <v>58394339</v>
      </c>
      <c r="FO5" s="51">
        <v>70405</v>
      </c>
      <c r="FP5" s="51">
        <v>1755628</v>
      </c>
      <c r="FQ5" s="51">
        <v>-45015</v>
      </c>
      <c r="FR5" s="51">
        <v>109538</v>
      </c>
      <c r="FS5" s="51">
        <v>-6786572</v>
      </c>
      <c r="FT5" s="51">
        <v>4534218</v>
      </c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  <c r="JC5" s="44"/>
      <c r="JD5" s="44"/>
      <c r="JE5" s="44"/>
      <c r="JF5" s="44"/>
      <c r="JG5" s="44"/>
      <c r="JH5" s="44"/>
      <c r="JI5" s="44"/>
      <c r="JJ5" s="44"/>
      <c r="JK5" s="44"/>
      <c r="JL5" s="44"/>
      <c r="JM5" s="44"/>
      <c r="JN5" s="44"/>
      <c r="JO5" s="44"/>
      <c r="JP5" s="44"/>
      <c r="JQ5" s="44"/>
      <c r="JR5" s="44"/>
      <c r="JS5" s="44"/>
      <c r="JT5" s="44"/>
      <c r="JU5" s="44"/>
      <c r="JV5" s="44"/>
      <c r="JW5" s="44"/>
      <c r="JX5" s="44"/>
      <c r="JY5" s="44"/>
      <c r="JZ5" s="44"/>
      <c r="KA5" s="44"/>
      <c r="KB5" s="44"/>
      <c r="KC5" s="44"/>
      <c r="KD5" s="44"/>
      <c r="KE5" s="44"/>
      <c r="KF5" s="44"/>
      <c r="KG5" s="44"/>
      <c r="KH5" s="44"/>
      <c r="KI5" s="44"/>
      <c r="KJ5" s="44"/>
      <c r="KK5" s="44"/>
      <c r="KL5" s="44"/>
      <c r="KM5" s="44"/>
      <c r="KN5" s="44"/>
      <c r="KO5" s="44"/>
      <c r="KP5" s="44"/>
      <c r="KQ5" s="44"/>
      <c r="KR5" s="44"/>
      <c r="KS5" s="44"/>
      <c r="KT5" s="44"/>
      <c r="KU5" s="44"/>
      <c r="KV5" s="44"/>
      <c r="KW5" s="44"/>
      <c r="KX5" s="44"/>
      <c r="KY5" s="44"/>
      <c r="KZ5" s="44"/>
      <c r="LA5" s="44"/>
      <c r="LB5" s="44"/>
      <c r="LC5" s="44"/>
      <c r="LD5" s="44"/>
      <c r="LE5" s="44"/>
      <c r="LF5" s="53"/>
    </row>
    <row r="6" spans="1:319" x14ac:dyDescent="0.25">
      <c r="A6" s="51">
        <v>202112</v>
      </c>
      <c r="B6" s="51">
        <v>70735</v>
      </c>
      <c r="C6" s="53" t="s">
        <v>1459</v>
      </c>
      <c r="D6" s="51">
        <v>0</v>
      </c>
      <c r="E6" s="51">
        <v>0</v>
      </c>
      <c r="F6" s="51">
        <v>0</v>
      </c>
      <c r="G6" s="51">
        <v>11662964</v>
      </c>
      <c r="H6" s="51">
        <v>10511</v>
      </c>
      <c r="I6" s="51">
        <v>190277</v>
      </c>
      <c r="J6" s="51">
        <v>564820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2036319</v>
      </c>
      <c r="U6" s="51">
        <v>9594293</v>
      </c>
      <c r="V6" s="51">
        <v>0</v>
      </c>
      <c r="W6" s="51">
        <v>0</v>
      </c>
      <c r="X6" s="51">
        <v>0</v>
      </c>
      <c r="Y6" s="51">
        <v>0</v>
      </c>
      <c r="Z6" s="51">
        <v>0</v>
      </c>
      <c r="AA6" s="51">
        <v>0</v>
      </c>
      <c r="AB6" s="51">
        <v>0</v>
      </c>
      <c r="AC6" s="51">
        <v>0</v>
      </c>
      <c r="AD6" s="51">
        <v>0</v>
      </c>
      <c r="AE6" s="51">
        <v>0</v>
      </c>
      <c r="AF6" s="51">
        <v>0</v>
      </c>
      <c r="AG6" s="51">
        <v>0</v>
      </c>
      <c r="AH6" s="51">
        <v>0</v>
      </c>
      <c r="AI6" s="51">
        <v>198508</v>
      </c>
      <c r="AJ6" s="51">
        <v>639383</v>
      </c>
      <c r="AK6" s="51">
        <v>0</v>
      </c>
      <c r="AL6" s="51">
        <v>4407660</v>
      </c>
      <c r="AM6" s="51">
        <v>0</v>
      </c>
      <c r="AN6" s="51">
        <v>8422381</v>
      </c>
      <c r="AO6" s="51">
        <v>0</v>
      </c>
      <c r="AP6" s="51">
        <v>6737162</v>
      </c>
      <c r="AQ6" s="51">
        <v>1685220</v>
      </c>
      <c r="AR6" s="51">
        <v>0</v>
      </c>
      <c r="AS6" s="51">
        <v>1811242</v>
      </c>
      <c r="AT6" s="51">
        <v>9594293</v>
      </c>
      <c r="AU6" s="51">
        <v>0</v>
      </c>
      <c r="AV6" s="51">
        <v>36457</v>
      </c>
      <c r="AW6" s="51">
        <v>1512864</v>
      </c>
      <c r="AX6" s="51">
        <v>2409667</v>
      </c>
      <c r="AY6" s="51">
        <v>0</v>
      </c>
      <c r="AZ6" s="51">
        <v>2368527</v>
      </c>
      <c r="BA6" s="51">
        <v>0</v>
      </c>
      <c r="BB6" s="51">
        <v>0</v>
      </c>
      <c r="BC6" s="51">
        <v>771087</v>
      </c>
      <c r="BD6" s="51">
        <v>0</v>
      </c>
      <c r="BE6" s="51">
        <v>179766</v>
      </c>
      <c r="BF6" s="51">
        <v>8422382</v>
      </c>
      <c r="BG6" s="51">
        <v>0</v>
      </c>
      <c r="BH6" s="51">
        <v>0</v>
      </c>
      <c r="BI6" s="51">
        <v>0</v>
      </c>
      <c r="BJ6" s="51">
        <v>1685220</v>
      </c>
      <c r="BK6" s="51">
        <v>4597723</v>
      </c>
      <c r="BL6" s="51">
        <v>0</v>
      </c>
      <c r="BM6" s="51">
        <v>0</v>
      </c>
      <c r="BN6" s="51">
        <v>0</v>
      </c>
      <c r="BO6" s="51">
        <v>564820</v>
      </c>
      <c r="BP6" s="51">
        <v>2036319</v>
      </c>
      <c r="BQ6" s="51">
        <v>60</v>
      </c>
      <c r="BR6" s="51">
        <v>36566</v>
      </c>
      <c r="BS6" s="51">
        <v>11662964</v>
      </c>
      <c r="BT6" s="51">
        <v>0</v>
      </c>
      <c r="BU6" s="51">
        <v>0</v>
      </c>
      <c r="BV6" s="51">
        <v>78708</v>
      </c>
      <c r="BW6" s="51">
        <v>0</v>
      </c>
      <c r="BX6" s="51">
        <v>45551</v>
      </c>
      <c r="BY6" s="51">
        <v>0</v>
      </c>
      <c r="BZ6" s="51">
        <v>0</v>
      </c>
      <c r="CA6" s="51">
        <v>0</v>
      </c>
      <c r="CB6" s="51">
        <v>0</v>
      </c>
      <c r="CC6" s="51">
        <v>5786</v>
      </c>
      <c r="CD6" s="51">
        <v>0</v>
      </c>
      <c r="CE6" s="51">
        <v>5786</v>
      </c>
      <c r="CF6" s="51">
        <v>0</v>
      </c>
      <c r="CG6" s="51">
        <v>20290</v>
      </c>
      <c r="CH6" s="51">
        <v>30586</v>
      </c>
      <c r="CI6" s="51">
        <v>0</v>
      </c>
      <c r="CJ6" s="51">
        <v>0</v>
      </c>
      <c r="CK6" s="51">
        <v>0</v>
      </c>
      <c r="CL6" s="51">
        <v>0</v>
      </c>
      <c r="CM6" s="51">
        <v>0</v>
      </c>
      <c r="CN6" s="51">
        <v>0</v>
      </c>
      <c r="CO6" s="51">
        <v>0</v>
      </c>
      <c r="CP6" s="51">
        <v>440875</v>
      </c>
      <c r="CQ6" s="51">
        <v>0</v>
      </c>
      <c r="CR6" s="51">
        <v>0</v>
      </c>
      <c r="CS6" s="51">
        <v>103211</v>
      </c>
      <c r="CT6" s="51">
        <v>16276</v>
      </c>
      <c r="CU6" s="51">
        <v>24800</v>
      </c>
      <c r="CV6" s="51">
        <v>0</v>
      </c>
      <c r="CW6" s="51">
        <v>0</v>
      </c>
      <c r="CX6" s="51">
        <v>66695</v>
      </c>
      <c r="CY6" s="51">
        <v>0</v>
      </c>
      <c r="CZ6" s="51">
        <v>428989</v>
      </c>
      <c r="DA6" s="51">
        <v>0</v>
      </c>
      <c r="DB6" s="51">
        <v>428989</v>
      </c>
      <c r="DC6" s="51">
        <v>0</v>
      </c>
      <c r="DD6" s="51">
        <v>0</v>
      </c>
      <c r="DE6" s="51">
        <v>156995</v>
      </c>
      <c r="DF6" s="51">
        <v>0</v>
      </c>
      <c r="DG6" s="51">
        <v>0</v>
      </c>
      <c r="DH6" s="51">
        <v>0</v>
      </c>
      <c r="DI6" s="51">
        <v>-166520</v>
      </c>
      <c r="DJ6" s="51">
        <v>0</v>
      </c>
      <c r="DK6" s="51">
        <v>-5682</v>
      </c>
      <c r="DL6" s="51">
        <v>0</v>
      </c>
      <c r="DM6" s="51">
        <v>1094091</v>
      </c>
      <c r="DN6" s="51">
        <v>0</v>
      </c>
      <c r="DO6" s="51">
        <v>0</v>
      </c>
      <c r="DP6" s="51">
        <v>0</v>
      </c>
      <c r="DQ6" s="51">
        <v>-835348</v>
      </c>
      <c r="DR6" s="51">
        <v>189503</v>
      </c>
      <c r="DS6" s="51">
        <v>-835348</v>
      </c>
      <c r="DT6" s="51">
        <v>0</v>
      </c>
      <c r="DU6" s="51">
        <v>-280652</v>
      </c>
      <c r="DV6" s="51">
        <v>-35163</v>
      </c>
      <c r="DW6" s="51">
        <v>0</v>
      </c>
      <c r="DX6" s="51">
        <v>0</v>
      </c>
      <c r="DY6" s="51">
        <v>223688</v>
      </c>
      <c r="DZ6" s="51">
        <v>0</v>
      </c>
      <c r="EA6" s="51">
        <v>0</v>
      </c>
      <c r="EB6" s="51">
        <v>0</v>
      </c>
      <c r="EC6" s="51">
        <v>-45373</v>
      </c>
      <c r="ED6" s="51">
        <v>-5682</v>
      </c>
      <c r="EE6" s="51">
        <v>0</v>
      </c>
      <c r="EF6" s="51">
        <v>0</v>
      </c>
      <c r="EG6" s="51">
        <v>0</v>
      </c>
      <c r="EH6" s="51">
        <v>0</v>
      </c>
      <c r="EI6" s="51">
        <v>0</v>
      </c>
      <c r="EJ6" s="51">
        <v>0</v>
      </c>
      <c r="EK6" s="51">
        <v>0</v>
      </c>
      <c r="EL6" s="51">
        <v>0</v>
      </c>
      <c r="EM6" s="51">
        <v>0</v>
      </c>
      <c r="EN6" s="51">
        <v>-34185</v>
      </c>
      <c r="EO6" s="51">
        <v>0</v>
      </c>
      <c r="EP6" s="51">
        <v>0</v>
      </c>
      <c r="EQ6" s="51">
        <v>0</v>
      </c>
      <c r="ER6" s="51">
        <v>0</v>
      </c>
      <c r="ES6" s="51">
        <v>0</v>
      </c>
      <c r="ET6" s="51">
        <v>0</v>
      </c>
      <c r="EU6" s="51">
        <v>-122810</v>
      </c>
      <c r="EV6" s="51">
        <v>-280652</v>
      </c>
      <c r="EW6" s="51">
        <v>1004797</v>
      </c>
      <c r="EX6" s="51">
        <v>0</v>
      </c>
      <c r="EY6" s="51">
        <v>-5284</v>
      </c>
      <c r="EZ6" s="51">
        <v>129741</v>
      </c>
      <c r="FA6" s="51">
        <v>428989</v>
      </c>
      <c r="FB6" s="51">
        <v>770942</v>
      </c>
      <c r="FC6" s="51">
        <v>7382939</v>
      </c>
      <c r="FD6" s="51">
        <v>0</v>
      </c>
      <c r="FE6" s="51">
        <v>0</v>
      </c>
      <c r="FF6" s="51">
        <v>8422381</v>
      </c>
      <c r="FG6" s="51">
        <v>0</v>
      </c>
      <c r="FH6" s="51">
        <v>-257425</v>
      </c>
      <c r="FI6" s="51">
        <v>-366681</v>
      </c>
      <c r="FJ6" s="51">
        <v>7382939</v>
      </c>
      <c r="FK6" s="51">
        <v>8422381</v>
      </c>
      <c r="FL6" s="51">
        <v>0</v>
      </c>
      <c r="FM6" s="51">
        <v>6961909</v>
      </c>
      <c r="FN6" s="51">
        <v>7605803</v>
      </c>
      <c r="FO6" s="51">
        <v>404791</v>
      </c>
      <c r="FP6" s="51">
        <v>58345</v>
      </c>
      <c r="FQ6" s="51">
        <v>-5848</v>
      </c>
      <c r="FR6" s="51">
        <v>15042</v>
      </c>
      <c r="FS6" s="51">
        <v>-54348</v>
      </c>
      <c r="FT6" s="51">
        <v>45637</v>
      </c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  <c r="IW6" s="44"/>
      <c r="IX6" s="44"/>
      <c r="IY6" s="44"/>
      <c r="IZ6" s="44"/>
      <c r="JA6" s="44"/>
      <c r="JB6" s="44"/>
      <c r="JC6" s="44"/>
      <c r="JD6" s="44"/>
      <c r="JE6" s="44"/>
      <c r="JF6" s="44"/>
      <c r="JG6" s="44"/>
      <c r="JH6" s="44"/>
      <c r="JI6" s="44"/>
      <c r="JJ6" s="44"/>
      <c r="JK6" s="44"/>
      <c r="JL6" s="44"/>
      <c r="JM6" s="44"/>
      <c r="JN6" s="44"/>
      <c r="JO6" s="44"/>
      <c r="JP6" s="44"/>
      <c r="JQ6" s="44"/>
      <c r="JR6" s="44"/>
      <c r="JS6" s="44"/>
      <c r="JT6" s="44"/>
      <c r="JU6" s="44"/>
      <c r="JV6" s="44"/>
      <c r="JW6" s="44"/>
      <c r="JX6" s="44"/>
      <c r="JY6" s="44"/>
      <c r="JZ6" s="44"/>
      <c r="KA6" s="44"/>
      <c r="KB6" s="44"/>
      <c r="KC6" s="44"/>
      <c r="KD6" s="44"/>
      <c r="KE6" s="44"/>
      <c r="KF6" s="44"/>
      <c r="KG6" s="44"/>
      <c r="KH6" s="44"/>
      <c r="KI6" s="44"/>
      <c r="KJ6" s="44"/>
      <c r="KK6" s="44"/>
      <c r="KL6" s="44"/>
      <c r="KM6" s="44"/>
      <c r="KN6" s="44"/>
      <c r="KO6" s="44"/>
      <c r="KP6" s="44"/>
      <c r="KQ6" s="44"/>
      <c r="KR6" s="44"/>
      <c r="KS6" s="44"/>
      <c r="KT6" s="44"/>
      <c r="KU6" s="44"/>
      <c r="KV6" s="44"/>
      <c r="KW6" s="44"/>
      <c r="KX6" s="44"/>
      <c r="KY6" s="44"/>
      <c r="KZ6" s="44"/>
      <c r="LA6" s="44"/>
      <c r="LB6" s="44"/>
      <c r="LC6" s="44"/>
      <c r="LD6" s="44"/>
      <c r="LE6" s="44"/>
      <c r="LF6" s="53"/>
    </row>
    <row r="7" spans="1:319" x14ac:dyDescent="0.25">
      <c r="A7" s="51">
        <v>202112</v>
      </c>
      <c r="B7" s="51">
        <v>70911</v>
      </c>
      <c r="C7" s="53" t="s">
        <v>903</v>
      </c>
      <c r="D7" s="51">
        <v>0</v>
      </c>
      <c r="E7" s="51">
        <v>0</v>
      </c>
      <c r="F7" s="51">
        <v>72051</v>
      </c>
      <c r="G7" s="51">
        <v>13836742</v>
      </c>
      <c r="H7" s="51">
        <v>0</v>
      </c>
      <c r="I7" s="51">
        <v>987</v>
      </c>
      <c r="J7" s="51">
        <v>481746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1410380</v>
      </c>
      <c r="U7" s="51">
        <v>13402918</v>
      </c>
      <c r="V7" s="51">
        <v>0</v>
      </c>
      <c r="W7" s="51">
        <v>0</v>
      </c>
      <c r="X7" s="51">
        <v>0</v>
      </c>
      <c r="Y7" s="51">
        <v>0</v>
      </c>
      <c r="Z7" s="51">
        <v>0</v>
      </c>
      <c r="AA7" s="51">
        <v>0</v>
      </c>
      <c r="AB7" s="51">
        <v>0</v>
      </c>
      <c r="AC7" s="51">
        <v>0</v>
      </c>
      <c r="AD7" s="51">
        <v>0</v>
      </c>
      <c r="AE7" s="51">
        <v>0</v>
      </c>
      <c r="AF7" s="51">
        <v>0</v>
      </c>
      <c r="AG7" s="51">
        <v>0</v>
      </c>
      <c r="AH7" s="51">
        <v>0</v>
      </c>
      <c r="AI7" s="51">
        <v>1311771</v>
      </c>
      <c r="AJ7" s="51">
        <v>2217026</v>
      </c>
      <c r="AK7" s="51">
        <v>0</v>
      </c>
      <c r="AL7" s="51">
        <v>5598264</v>
      </c>
      <c r="AM7" s="51">
        <v>0</v>
      </c>
      <c r="AN7" s="51">
        <v>9726521</v>
      </c>
      <c r="AO7" s="51">
        <v>0</v>
      </c>
      <c r="AP7" s="51">
        <v>9726521</v>
      </c>
      <c r="AQ7" s="51">
        <v>0</v>
      </c>
      <c r="AR7" s="51">
        <v>0</v>
      </c>
      <c r="AS7" s="51">
        <v>0</v>
      </c>
      <c r="AT7" s="51">
        <v>13753897</v>
      </c>
      <c r="AU7" s="51">
        <v>3600</v>
      </c>
      <c r="AV7" s="51">
        <v>966004</v>
      </c>
      <c r="AW7" s="51">
        <v>3462807</v>
      </c>
      <c r="AX7" s="51">
        <v>6822413</v>
      </c>
      <c r="AY7" s="51">
        <v>347379</v>
      </c>
      <c r="AZ7" s="51">
        <v>382312</v>
      </c>
      <c r="BA7" s="51">
        <v>334371</v>
      </c>
      <c r="BB7" s="51">
        <v>13008</v>
      </c>
      <c r="BC7" s="51">
        <v>594493</v>
      </c>
      <c r="BD7" s="51">
        <v>0</v>
      </c>
      <c r="BE7" s="51">
        <v>987</v>
      </c>
      <c r="BF7" s="51">
        <v>9726521</v>
      </c>
      <c r="BG7" s="51">
        <v>0</v>
      </c>
      <c r="BH7" s="51">
        <v>0</v>
      </c>
      <c r="BI7" s="51">
        <v>0</v>
      </c>
      <c r="BJ7" s="51">
        <v>0</v>
      </c>
      <c r="BK7" s="51">
        <v>4458486</v>
      </c>
      <c r="BL7" s="51">
        <v>0</v>
      </c>
      <c r="BM7" s="51">
        <v>0</v>
      </c>
      <c r="BN7" s="51">
        <v>0</v>
      </c>
      <c r="BO7" s="51">
        <v>481746</v>
      </c>
      <c r="BP7" s="51">
        <v>1410380</v>
      </c>
      <c r="BQ7" s="51">
        <v>1069</v>
      </c>
      <c r="BR7" s="51">
        <v>78566</v>
      </c>
      <c r="BS7" s="51">
        <v>13836742</v>
      </c>
      <c r="BT7" s="51">
        <v>0</v>
      </c>
      <c r="BU7" s="51">
        <v>0</v>
      </c>
      <c r="BV7" s="51">
        <v>0</v>
      </c>
      <c r="BW7" s="51">
        <v>0</v>
      </c>
      <c r="BX7" s="51">
        <v>70957</v>
      </c>
      <c r="BY7" s="51">
        <v>0</v>
      </c>
      <c r="BZ7" s="51">
        <v>0</v>
      </c>
      <c r="CA7" s="51">
        <v>0</v>
      </c>
      <c r="CB7" s="51">
        <v>0</v>
      </c>
      <c r="CC7" s="51">
        <v>0</v>
      </c>
      <c r="CD7" s="51"/>
      <c r="CE7" s="51">
        <v>0</v>
      </c>
      <c r="CF7" s="51"/>
      <c r="CG7" s="51">
        <v>22062</v>
      </c>
      <c r="CH7" s="51">
        <v>3292</v>
      </c>
      <c r="CI7" s="51">
        <v>2298</v>
      </c>
      <c r="CJ7" s="51">
        <v>0</v>
      </c>
      <c r="CK7" s="51">
        <v>0</v>
      </c>
      <c r="CL7" s="51">
        <v>0</v>
      </c>
      <c r="CM7" s="51">
        <v>0</v>
      </c>
      <c r="CN7" s="51">
        <v>0</v>
      </c>
      <c r="CO7" s="51">
        <v>0</v>
      </c>
      <c r="CP7" s="51">
        <v>833204</v>
      </c>
      <c r="CQ7" s="51">
        <v>0</v>
      </c>
      <c r="CR7" s="51">
        <v>0</v>
      </c>
      <c r="CS7" s="51">
        <v>216178</v>
      </c>
      <c r="CT7" s="51">
        <v>56504</v>
      </c>
      <c r="CU7" s="51">
        <v>994</v>
      </c>
      <c r="CV7" s="51">
        <v>557525</v>
      </c>
      <c r="CW7" s="51">
        <v>0</v>
      </c>
      <c r="CX7" s="51">
        <v>38857</v>
      </c>
      <c r="CY7" s="51">
        <v>0</v>
      </c>
      <c r="CZ7" s="51">
        <v>203943</v>
      </c>
      <c r="DA7" s="51">
        <v>0</v>
      </c>
      <c r="DB7" s="51">
        <v>203943</v>
      </c>
      <c r="DC7" s="51">
        <v>0</v>
      </c>
      <c r="DD7" s="51">
        <v>0</v>
      </c>
      <c r="DE7" s="51">
        <v>86004</v>
      </c>
      <c r="DF7" s="51">
        <v>0</v>
      </c>
      <c r="DG7" s="51">
        <v>-23</v>
      </c>
      <c r="DH7" s="51">
        <v>0</v>
      </c>
      <c r="DI7" s="51">
        <v>-173133</v>
      </c>
      <c r="DJ7" s="51">
        <v>0</v>
      </c>
      <c r="DK7" s="51">
        <v>-3151</v>
      </c>
      <c r="DL7" s="51">
        <v>-26</v>
      </c>
      <c r="DM7" s="51">
        <v>1145853</v>
      </c>
      <c r="DN7" s="51">
        <v>0</v>
      </c>
      <c r="DO7" s="51">
        <v>0</v>
      </c>
      <c r="DP7" s="51">
        <v>0</v>
      </c>
      <c r="DQ7" s="51">
        <v>-492147</v>
      </c>
      <c r="DR7" s="51">
        <v>114610</v>
      </c>
      <c r="DS7" s="51">
        <v>-492147</v>
      </c>
      <c r="DT7" s="51">
        <v>0</v>
      </c>
      <c r="DU7" s="51">
        <v>-522340</v>
      </c>
      <c r="DV7" s="51">
        <v>-18304</v>
      </c>
      <c r="DW7" s="51">
        <v>0</v>
      </c>
      <c r="DX7" s="51">
        <v>0</v>
      </c>
      <c r="DY7" s="51">
        <v>124861</v>
      </c>
      <c r="DZ7" s="51">
        <v>0</v>
      </c>
      <c r="EA7" s="51">
        <v>0</v>
      </c>
      <c r="EB7" s="51">
        <v>0</v>
      </c>
      <c r="EC7" s="51">
        <v>-44415</v>
      </c>
      <c r="ED7" s="51">
        <v>-3151</v>
      </c>
      <c r="EE7" s="51">
        <v>0</v>
      </c>
      <c r="EF7" s="51">
        <v>0</v>
      </c>
      <c r="EG7" s="51">
        <v>0</v>
      </c>
      <c r="EH7" s="51">
        <v>0</v>
      </c>
      <c r="EI7" s="51">
        <v>0</v>
      </c>
      <c r="EJ7" s="51">
        <v>41459</v>
      </c>
      <c r="EK7" s="51">
        <v>0</v>
      </c>
      <c r="EL7" s="51">
        <v>0</v>
      </c>
      <c r="EM7" s="51">
        <v>0</v>
      </c>
      <c r="EN7" s="51">
        <v>-10251</v>
      </c>
      <c r="EO7" s="51">
        <v>0</v>
      </c>
      <c r="EP7" s="51">
        <v>0</v>
      </c>
      <c r="EQ7" s="51">
        <v>0</v>
      </c>
      <c r="ER7" s="51">
        <v>0</v>
      </c>
      <c r="ES7" s="51">
        <v>0</v>
      </c>
      <c r="ET7" s="51">
        <v>0</v>
      </c>
      <c r="EU7" s="51">
        <v>-75753</v>
      </c>
      <c r="EV7" s="51">
        <v>-522340</v>
      </c>
      <c r="EW7" s="51">
        <v>976697</v>
      </c>
      <c r="EX7" s="51">
        <v>0</v>
      </c>
      <c r="EY7" s="51">
        <v>-2210</v>
      </c>
      <c r="EZ7" s="51">
        <v>148260</v>
      </c>
      <c r="FA7" s="51">
        <v>203943</v>
      </c>
      <c r="FB7" s="51">
        <v>594493</v>
      </c>
      <c r="FC7" s="51">
        <v>9234374</v>
      </c>
      <c r="FD7" s="51">
        <v>0</v>
      </c>
      <c r="FE7" s="51">
        <v>0</v>
      </c>
      <c r="FF7" s="51">
        <v>9726521</v>
      </c>
      <c r="FG7" s="51">
        <v>0</v>
      </c>
      <c r="FH7" s="51">
        <v>-522340</v>
      </c>
      <c r="FI7" s="51">
        <v>0</v>
      </c>
      <c r="FJ7" s="51">
        <v>9234374</v>
      </c>
      <c r="FK7" s="51">
        <v>9726521</v>
      </c>
      <c r="FL7" s="51">
        <v>94507</v>
      </c>
      <c r="FM7" s="51">
        <v>9009435</v>
      </c>
      <c r="FN7" s="51">
        <v>8959065</v>
      </c>
      <c r="FO7" s="51">
        <v>162422</v>
      </c>
      <c r="FP7" s="51">
        <v>111256</v>
      </c>
      <c r="FQ7" s="51">
        <v>-3251</v>
      </c>
      <c r="FR7" s="51">
        <v>-2400</v>
      </c>
      <c r="FS7" s="51">
        <v>-319446</v>
      </c>
      <c r="FT7" s="51">
        <v>172963</v>
      </c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  <c r="IW7" s="44"/>
      <c r="IX7" s="44"/>
      <c r="IY7" s="44"/>
      <c r="IZ7" s="44"/>
      <c r="JA7" s="44"/>
      <c r="JB7" s="44"/>
      <c r="JC7" s="44"/>
      <c r="JD7" s="44"/>
      <c r="JE7" s="44"/>
      <c r="JF7" s="44"/>
      <c r="JG7" s="44"/>
      <c r="JH7" s="44"/>
      <c r="JI7" s="44"/>
      <c r="JJ7" s="44"/>
      <c r="JK7" s="44"/>
      <c r="JL7" s="44"/>
      <c r="JM7" s="44"/>
      <c r="JN7" s="44"/>
      <c r="JO7" s="44"/>
      <c r="JP7" s="44"/>
      <c r="JQ7" s="44"/>
      <c r="JR7" s="44"/>
      <c r="JS7" s="44"/>
      <c r="JT7" s="44"/>
      <c r="JU7" s="44"/>
      <c r="JV7" s="44"/>
      <c r="JW7" s="44"/>
      <c r="JX7" s="44"/>
      <c r="JY7" s="44"/>
      <c r="JZ7" s="44"/>
      <c r="KA7" s="44"/>
      <c r="KB7" s="44"/>
      <c r="KC7" s="44"/>
      <c r="KD7" s="44"/>
      <c r="KE7" s="44"/>
      <c r="KF7" s="44"/>
      <c r="KG7" s="44"/>
      <c r="KH7" s="44"/>
      <c r="KI7" s="44"/>
      <c r="KJ7" s="44"/>
      <c r="KK7" s="44"/>
      <c r="KL7" s="44"/>
      <c r="KM7" s="44"/>
      <c r="KN7" s="44"/>
      <c r="KO7" s="44"/>
      <c r="KP7" s="44"/>
      <c r="KQ7" s="44"/>
      <c r="KR7" s="44"/>
      <c r="KS7" s="44"/>
      <c r="KT7" s="44"/>
      <c r="KU7" s="44"/>
      <c r="KV7" s="44"/>
      <c r="KW7" s="44"/>
      <c r="KX7" s="44"/>
      <c r="KY7" s="44"/>
      <c r="KZ7" s="44"/>
      <c r="LA7" s="44"/>
      <c r="LB7" s="44"/>
      <c r="LC7" s="44"/>
      <c r="LD7" s="44"/>
      <c r="LE7" s="44"/>
      <c r="LF7" s="53"/>
    </row>
    <row r="8" spans="1:319" x14ac:dyDescent="0.25">
      <c r="A8" s="51">
        <v>202112</v>
      </c>
      <c r="B8" s="51">
        <v>70806</v>
      </c>
      <c r="C8" s="53" t="s">
        <v>904</v>
      </c>
      <c r="D8" s="51">
        <v>0</v>
      </c>
      <c r="E8" s="51">
        <v>0</v>
      </c>
      <c r="F8" s="51">
        <v>0</v>
      </c>
      <c r="G8" s="51">
        <v>17589373</v>
      </c>
      <c r="H8" s="51">
        <v>9246</v>
      </c>
      <c r="I8" s="51">
        <v>286555</v>
      </c>
      <c r="J8" s="51">
        <v>880436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3283494</v>
      </c>
      <c r="U8" s="51">
        <v>13750860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v>0</v>
      </c>
      <c r="AB8" s="51">
        <v>0</v>
      </c>
      <c r="AC8" s="51">
        <v>0</v>
      </c>
      <c r="AD8" s="51">
        <v>0</v>
      </c>
      <c r="AE8" s="51">
        <v>0</v>
      </c>
      <c r="AF8" s="51">
        <v>0</v>
      </c>
      <c r="AG8" s="51">
        <v>0</v>
      </c>
      <c r="AH8" s="51">
        <v>0</v>
      </c>
      <c r="AI8" s="51">
        <v>175960</v>
      </c>
      <c r="AJ8" s="51">
        <v>841093</v>
      </c>
      <c r="AK8" s="51">
        <v>0</v>
      </c>
      <c r="AL8" s="51">
        <v>5735277</v>
      </c>
      <c r="AM8" s="51">
        <v>0</v>
      </c>
      <c r="AN8" s="51">
        <v>12584323</v>
      </c>
      <c r="AO8" s="51">
        <v>0</v>
      </c>
      <c r="AP8" s="51">
        <v>9405186</v>
      </c>
      <c r="AQ8" s="51">
        <v>3179137</v>
      </c>
      <c r="AR8" s="51">
        <v>0</v>
      </c>
      <c r="AS8" s="51">
        <v>3378374</v>
      </c>
      <c r="AT8" s="51">
        <v>13821852</v>
      </c>
      <c r="AU8" s="51">
        <v>0</v>
      </c>
      <c r="AV8" s="51">
        <v>50113</v>
      </c>
      <c r="AW8" s="51">
        <v>2470553</v>
      </c>
      <c r="AX8" s="51">
        <v>3531665</v>
      </c>
      <c r="AY8" s="51">
        <v>70992</v>
      </c>
      <c r="AZ8" s="51">
        <v>3240818</v>
      </c>
      <c r="BA8" s="51">
        <v>56753</v>
      </c>
      <c r="BB8" s="51">
        <v>14239</v>
      </c>
      <c r="BC8" s="51">
        <v>1137027</v>
      </c>
      <c r="BD8" s="51">
        <v>0</v>
      </c>
      <c r="BE8" s="51">
        <v>277309</v>
      </c>
      <c r="BF8" s="51">
        <v>12584323</v>
      </c>
      <c r="BG8" s="51">
        <v>0</v>
      </c>
      <c r="BH8" s="51">
        <v>0</v>
      </c>
      <c r="BI8" s="51">
        <v>0</v>
      </c>
      <c r="BJ8" s="51">
        <v>3179137</v>
      </c>
      <c r="BK8" s="51">
        <v>6662808</v>
      </c>
      <c r="BL8" s="51">
        <v>0</v>
      </c>
      <c r="BM8" s="51">
        <v>0</v>
      </c>
      <c r="BN8" s="51">
        <v>0</v>
      </c>
      <c r="BO8" s="51">
        <v>880436</v>
      </c>
      <c r="BP8" s="51">
        <v>3283494</v>
      </c>
      <c r="BQ8" s="51">
        <v>27</v>
      </c>
      <c r="BR8" s="51">
        <v>50489</v>
      </c>
      <c r="BS8" s="51">
        <v>17589373</v>
      </c>
      <c r="BT8" s="51">
        <v>0</v>
      </c>
      <c r="BU8" s="51">
        <v>0</v>
      </c>
      <c r="BV8" s="51">
        <v>115311</v>
      </c>
      <c r="BW8" s="51">
        <v>0</v>
      </c>
      <c r="BX8" s="51">
        <v>62329</v>
      </c>
      <c r="BY8" s="51">
        <v>0</v>
      </c>
      <c r="BZ8" s="51">
        <v>0</v>
      </c>
      <c r="CA8" s="51">
        <v>0</v>
      </c>
      <c r="CB8" s="51">
        <v>0</v>
      </c>
      <c r="CC8" s="51">
        <v>20284</v>
      </c>
      <c r="CD8" s="51">
        <v>0</v>
      </c>
      <c r="CE8" s="51">
        <v>20284</v>
      </c>
      <c r="CF8" s="51">
        <v>0</v>
      </c>
      <c r="CG8" s="51">
        <v>32580</v>
      </c>
      <c r="CH8" s="51">
        <v>52103</v>
      </c>
      <c r="CI8" s="51">
        <v>0</v>
      </c>
      <c r="CJ8" s="51">
        <v>0</v>
      </c>
      <c r="CK8" s="51">
        <v>0</v>
      </c>
      <c r="CL8" s="51">
        <v>0</v>
      </c>
      <c r="CM8" s="51">
        <v>0</v>
      </c>
      <c r="CN8" s="51">
        <v>0</v>
      </c>
      <c r="CO8" s="51">
        <v>0</v>
      </c>
      <c r="CP8" s="51">
        <v>665133</v>
      </c>
      <c r="CQ8" s="51">
        <v>0</v>
      </c>
      <c r="CR8" s="51">
        <v>0</v>
      </c>
      <c r="CS8" s="51">
        <v>150145</v>
      </c>
      <c r="CT8" s="51">
        <v>17909</v>
      </c>
      <c r="CU8" s="51">
        <v>31819</v>
      </c>
      <c r="CV8" s="51">
        <v>0</v>
      </c>
      <c r="CW8" s="51">
        <v>0</v>
      </c>
      <c r="CX8" s="51">
        <v>109344</v>
      </c>
      <c r="CY8" s="51">
        <v>0</v>
      </c>
      <c r="CZ8" s="51">
        <v>461093</v>
      </c>
      <c r="DA8" s="51">
        <v>0</v>
      </c>
      <c r="DB8" s="51">
        <v>461093</v>
      </c>
      <c r="DC8" s="51">
        <v>0</v>
      </c>
      <c r="DD8" s="51">
        <v>0</v>
      </c>
      <c r="DE8" s="51">
        <v>265616</v>
      </c>
      <c r="DF8" s="51">
        <v>0</v>
      </c>
      <c r="DG8" s="51">
        <v>0</v>
      </c>
      <c r="DH8" s="51">
        <v>0</v>
      </c>
      <c r="DI8" s="51">
        <v>-247135</v>
      </c>
      <c r="DJ8" s="51">
        <v>0</v>
      </c>
      <c r="DK8" s="51">
        <v>-5976</v>
      </c>
      <c r="DL8" s="51">
        <v>-120</v>
      </c>
      <c r="DM8" s="51">
        <v>1633778</v>
      </c>
      <c r="DN8" s="51">
        <v>0</v>
      </c>
      <c r="DO8" s="51">
        <v>0</v>
      </c>
      <c r="DP8" s="51">
        <v>0</v>
      </c>
      <c r="DQ8" s="51">
        <v>-1136267</v>
      </c>
      <c r="DR8" s="51">
        <v>319263</v>
      </c>
      <c r="DS8" s="51">
        <v>-1136267</v>
      </c>
      <c r="DT8" s="51">
        <v>2126</v>
      </c>
      <c r="DU8" s="51">
        <v>-319371</v>
      </c>
      <c r="DV8" s="51">
        <v>-48304</v>
      </c>
      <c r="DW8" s="51">
        <v>0</v>
      </c>
      <c r="DX8" s="51">
        <v>0</v>
      </c>
      <c r="DY8" s="51">
        <v>376653</v>
      </c>
      <c r="DZ8" s="51">
        <v>-845</v>
      </c>
      <c r="EA8" s="51">
        <v>1693</v>
      </c>
      <c r="EB8" s="51">
        <v>1693</v>
      </c>
      <c r="EC8" s="51">
        <v>-68018</v>
      </c>
      <c r="ED8" s="51">
        <v>-5976</v>
      </c>
      <c r="EE8" s="51">
        <v>-120</v>
      </c>
      <c r="EF8" s="51">
        <v>0</v>
      </c>
      <c r="EG8" s="51">
        <v>-2005</v>
      </c>
      <c r="EH8" s="51">
        <v>0</v>
      </c>
      <c r="EI8" s="51">
        <v>0</v>
      </c>
      <c r="EJ8" s="51">
        <v>1781</v>
      </c>
      <c r="EK8" s="51">
        <v>0</v>
      </c>
      <c r="EL8" s="51">
        <v>0</v>
      </c>
      <c r="EM8" s="51">
        <v>2126</v>
      </c>
      <c r="EN8" s="51">
        <v>-57390</v>
      </c>
      <c r="EO8" s="51">
        <v>1160</v>
      </c>
      <c r="EP8" s="51">
        <v>0</v>
      </c>
      <c r="EQ8" s="51">
        <v>0</v>
      </c>
      <c r="ER8" s="51">
        <v>-120</v>
      </c>
      <c r="ES8" s="51">
        <v>0</v>
      </c>
      <c r="ET8" s="51">
        <v>0</v>
      </c>
      <c r="EU8" s="51">
        <v>-208758</v>
      </c>
      <c r="EV8" s="51">
        <v>-319371</v>
      </c>
      <c r="EW8" s="51">
        <v>1487541</v>
      </c>
      <c r="EX8" s="51">
        <v>532</v>
      </c>
      <c r="EY8" s="51">
        <v>-13485</v>
      </c>
      <c r="EZ8" s="51">
        <v>206365</v>
      </c>
      <c r="FA8" s="51">
        <v>461194</v>
      </c>
      <c r="FB8" s="51">
        <v>1136542</v>
      </c>
      <c r="FC8" s="51">
        <v>10812746</v>
      </c>
      <c r="FD8" s="51">
        <v>0</v>
      </c>
      <c r="FE8" s="51">
        <v>0</v>
      </c>
      <c r="FF8" s="51">
        <v>12580226</v>
      </c>
      <c r="FG8" s="51">
        <v>0</v>
      </c>
      <c r="FH8" s="51">
        <v>-291635</v>
      </c>
      <c r="FI8" s="51">
        <v>-604553</v>
      </c>
      <c r="FJ8" s="51">
        <v>10812746</v>
      </c>
      <c r="FK8" s="51">
        <v>12580226</v>
      </c>
      <c r="FL8" s="51">
        <v>0</v>
      </c>
      <c r="FM8" s="51">
        <v>10101757</v>
      </c>
      <c r="FN8" s="51">
        <v>11361640</v>
      </c>
      <c r="FO8" s="51">
        <v>1072748</v>
      </c>
      <c r="FP8" s="51">
        <v>21465</v>
      </c>
      <c r="FQ8" s="51">
        <v>-6204</v>
      </c>
      <c r="FR8" s="51">
        <v>2315</v>
      </c>
      <c r="FS8" s="51">
        <v>-106436</v>
      </c>
      <c r="FT8" s="51">
        <v>82043</v>
      </c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  <c r="IW8" s="44"/>
      <c r="IX8" s="44"/>
      <c r="IY8" s="44"/>
      <c r="IZ8" s="44"/>
      <c r="JA8" s="44"/>
      <c r="JB8" s="44"/>
      <c r="JC8" s="44"/>
      <c r="JD8" s="44"/>
      <c r="JE8" s="44"/>
      <c r="JF8" s="44"/>
      <c r="JG8" s="44"/>
      <c r="JH8" s="44"/>
      <c r="JI8" s="44"/>
      <c r="JJ8" s="44"/>
      <c r="JK8" s="44"/>
      <c r="JL8" s="44"/>
      <c r="JM8" s="44"/>
      <c r="JN8" s="44"/>
      <c r="JO8" s="44"/>
      <c r="JP8" s="44"/>
      <c r="JQ8" s="44"/>
      <c r="JR8" s="44"/>
      <c r="JS8" s="44"/>
      <c r="JT8" s="44"/>
      <c r="JU8" s="44"/>
      <c r="JV8" s="44"/>
      <c r="JW8" s="44"/>
      <c r="JX8" s="44"/>
      <c r="JY8" s="44"/>
      <c r="JZ8" s="44"/>
      <c r="KA8" s="44"/>
      <c r="KB8" s="44"/>
      <c r="KC8" s="44"/>
      <c r="KD8" s="44"/>
      <c r="KE8" s="44"/>
      <c r="KF8" s="44"/>
      <c r="KG8" s="44"/>
      <c r="KH8" s="44"/>
      <c r="KI8" s="44"/>
      <c r="KJ8" s="44"/>
      <c r="KK8" s="44"/>
      <c r="KL8" s="44"/>
      <c r="KM8" s="44"/>
      <c r="KN8" s="44"/>
      <c r="KO8" s="44"/>
      <c r="KP8" s="44"/>
      <c r="KQ8" s="44"/>
      <c r="KR8" s="44"/>
      <c r="KS8" s="44"/>
      <c r="KT8" s="44"/>
      <c r="KU8" s="44"/>
      <c r="KV8" s="44"/>
      <c r="KW8" s="44"/>
      <c r="KX8" s="44"/>
      <c r="KY8" s="44"/>
      <c r="KZ8" s="44"/>
      <c r="LA8" s="44"/>
      <c r="LB8" s="44"/>
      <c r="LC8" s="44"/>
      <c r="LD8" s="44"/>
      <c r="LE8" s="44"/>
      <c r="LF8" s="53"/>
    </row>
    <row r="9" spans="1:319" x14ac:dyDescent="0.25">
      <c r="A9" s="51">
        <v>202112</v>
      </c>
      <c r="B9" s="51">
        <v>70727</v>
      </c>
      <c r="C9" s="53" t="s">
        <v>905</v>
      </c>
      <c r="D9" s="51">
        <v>0</v>
      </c>
      <c r="E9" s="51">
        <v>0</v>
      </c>
      <c r="F9" s="51">
        <v>1147772</v>
      </c>
      <c r="G9" s="51">
        <v>85873368</v>
      </c>
      <c r="H9" s="51">
        <v>0</v>
      </c>
      <c r="I9" s="51">
        <v>56458</v>
      </c>
      <c r="J9" s="51">
        <v>828550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11671783</v>
      </c>
      <c r="U9" s="51">
        <v>47806825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>
        <v>0</v>
      </c>
      <c r="AB9" s="51">
        <v>0</v>
      </c>
      <c r="AC9" s="51">
        <v>0</v>
      </c>
      <c r="AD9" s="51">
        <v>0</v>
      </c>
      <c r="AE9" s="51">
        <v>0</v>
      </c>
      <c r="AF9" s="51">
        <v>0</v>
      </c>
      <c r="AG9" s="51">
        <v>0</v>
      </c>
      <c r="AH9" s="51">
        <v>0</v>
      </c>
      <c r="AI9" s="51">
        <v>8036978</v>
      </c>
      <c r="AJ9" s="51">
        <v>18708950</v>
      </c>
      <c r="AK9" s="51">
        <v>0</v>
      </c>
      <c r="AL9" s="51">
        <v>28503596</v>
      </c>
      <c r="AM9" s="51">
        <v>0</v>
      </c>
      <c r="AN9" s="51">
        <v>54646468</v>
      </c>
      <c r="AO9" s="51">
        <v>4897</v>
      </c>
      <c r="AP9" s="51">
        <v>54646468</v>
      </c>
      <c r="AQ9" s="51">
        <v>0</v>
      </c>
      <c r="AR9" s="51">
        <v>0</v>
      </c>
      <c r="AS9" s="51">
        <v>0</v>
      </c>
      <c r="AT9" s="51">
        <v>84401465</v>
      </c>
      <c r="AU9" s="51">
        <v>830255</v>
      </c>
      <c r="AV9" s="51">
        <v>6314280</v>
      </c>
      <c r="AW9" s="51">
        <v>20347349</v>
      </c>
      <c r="AX9" s="51">
        <v>4988158</v>
      </c>
      <c r="AY9" s="51">
        <v>35764385</v>
      </c>
      <c r="AZ9" s="51">
        <v>9681194</v>
      </c>
      <c r="BA9" s="51">
        <v>32477056</v>
      </c>
      <c r="BB9" s="51">
        <v>3044055</v>
      </c>
      <c r="BC9" s="51">
        <v>5277044</v>
      </c>
      <c r="BD9" s="51">
        <v>0</v>
      </c>
      <c r="BE9" s="51">
        <v>56458</v>
      </c>
      <c r="BF9" s="51">
        <v>54646468</v>
      </c>
      <c r="BG9" s="51">
        <v>0</v>
      </c>
      <c r="BH9" s="51">
        <v>0</v>
      </c>
      <c r="BI9" s="51">
        <v>0</v>
      </c>
      <c r="BJ9" s="51">
        <v>0</v>
      </c>
      <c r="BK9" s="51">
        <v>16492111</v>
      </c>
      <c r="BL9" s="51">
        <v>0</v>
      </c>
      <c r="BM9" s="51">
        <v>0</v>
      </c>
      <c r="BN9" s="51">
        <v>0</v>
      </c>
      <c r="BO9" s="51">
        <v>828550</v>
      </c>
      <c r="BP9" s="51">
        <v>11671783</v>
      </c>
      <c r="BQ9" s="51">
        <v>12720</v>
      </c>
      <c r="BR9" s="51">
        <v>377848</v>
      </c>
      <c r="BS9" s="51">
        <v>85873368</v>
      </c>
      <c r="BT9" s="51">
        <v>0</v>
      </c>
      <c r="BU9" s="51">
        <v>0</v>
      </c>
      <c r="BV9" s="51">
        <v>0</v>
      </c>
      <c r="BW9" s="51">
        <v>0</v>
      </c>
      <c r="BX9" s="51">
        <v>518479</v>
      </c>
      <c r="BY9" s="51">
        <v>0</v>
      </c>
      <c r="BZ9" s="51">
        <v>0</v>
      </c>
      <c r="CA9" s="51">
        <v>0</v>
      </c>
      <c r="CB9" s="51">
        <v>24980</v>
      </c>
      <c r="CC9" s="51">
        <v>2288</v>
      </c>
      <c r="CD9" s="51"/>
      <c r="CE9" s="51">
        <v>2288</v>
      </c>
      <c r="CF9" s="51"/>
      <c r="CG9" s="51">
        <v>250197</v>
      </c>
      <c r="CH9" s="51">
        <v>1037597</v>
      </c>
      <c r="CI9" s="51">
        <v>993948</v>
      </c>
      <c r="CJ9" s="51">
        <v>243274</v>
      </c>
      <c r="CK9" s="51">
        <v>0</v>
      </c>
      <c r="CL9" s="51">
        <v>0</v>
      </c>
      <c r="CM9" s="51">
        <v>0</v>
      </c>
      <c r="CN9" s="51">
        <v>0</v>
      </c>
      <c r="CO9" s="51">
        <v>0</v>
      </c>
      <c r="CP9" s="51">
        <v>9524200</v>
      </c>
      <c r="CQ9" s="51">
        <v>0</v>
      </c>
      <c r="CR9" s="51">
        <v>4897</v>
      </c>
      <c r="CS9" s="51">
        <v>5238654</v>
      </c>
      <c r="CT9" s="51">
        <v>127651</v>
      </c>
      <c r="CU9" s="51">
        <v>16381</v>
      </c>
      <c r="CV9" s="51">
        <v>5092428</v>
      </c>
      <c r="CW9" s="51">
        <v>0</v>
      </c>
      <c r="CX9" s="51">
        <v>0</v>
      </c>
      <c r="CY9" s="51">
        <v>0</v>
      </c>
      <c r="CZ9" s="51">
        <v>1986965</v>
      </c>
      <c r="DA9" s="51">
        <v>0</v>
      </c>
      <c r="DB9" s="51">
        <v>1986965</v>
      </c>
      <c r="DC9" s="51">
        <v>0</v>
      </c>
      <c r="DD9" s="51">
        <v>0</v>
      </c>
      <c r="DE9" s="51">
        <v>1278265</v>
      </c>
      <c r="DF9" s="51">
        <v>0</v>
      </c>
      <c r="DG9" s="51">
        <v>110320</v>
      </c>
      <c r="DH9" s="51">
        <v>0</v>
      </c>
      <c r="DI9" s="51">
        <v>-1155076</v>
      </c>
      <c r="DJ9" s="51">
        <v>0</v>
      </c>
      <c r="DK9" s="51">
        <v>-25664</v>
      </c>
      <c r="DL9" s="51">
        <v>452106</v>
      </c>
      <c r="DM9" s="51">
        <v>7661327</v>
      </c>
      <c r="DN9" s="51">
        <v>0</v>
      </c>
      <c r="DO9" s="51">
        <v>0</v>
      </c>
      <c r="DP9" s="51">
        <v>0</v>
      </c>
      <c r="DQ9" s="51">
        <v>-5597907</v>
      </c>
      <c r="DR9" s="51">
        <v>1084516</v>
      </c>
      <c r="DS9" s="51">
        <v>-5597907</v>
      </c>
      <c r="DT9" s="51">
        <v>0</v>
      </c>
      <c r="DU9" s="51">
        <v>-1645883</v>
      </c>
      <c r="DV9" s="51">
        <v>-109500</v>
      </c>
      <c r="DW9" s="51">
        <v>0</v>
      </c>
      <c r="DX9" s="51">
        <v>0</v>
      </c>
      <c r="DY9" s="51">
        <v>1278265</v>
      </c>
      <c r="DZ9" s="51">
        <v>0</v>
      </c>
      <c r="EA9" s="51">
        <v>0</v>
      </c>
      <c r="EB9" s="51">
        <v>0</v>
      </c>
      <c r="EC9" s="51">
        <v>-139246</v>
      </c>
      <c r="ED9" s="51">
        <v>-25664</v>
      </c>
      <c r="EE9" s="51">
        <v>0</v>
      </c>
      <c r="EF9" s="51">
        <v>0</v>
      </c>
      <c r="EG9" s="51">
        <v>0</v>
      </c>
      <c r="EH9" s="51">
        <v>0</v>
      </c>
      <c r="EI9" s="51">
        <v>0</v>
      </c>
      <c r="EJ9" s="51">
        <v>4829007</v>
      </c>
      <c r="EK9" s="51">
        <v>0</v>
      </c>
      <c r="EL9" s="51">
        <v>0</v>
      </c>
      <c r="EM9" s="51">
        <v>0</v>
      </c>
      <c r="EN9" s="51">
        <v>-193749</v>
      </c>
      <c r="EO9" s="51">
        <v>0</v>
      </c>
      <c r="EP9" s="51">
        <v>0</v>
      </c>
      <c r="EQ9" s="51">
        <v>0</v>
      </c>
      <c r="ER9" s="51">
        <v>0</v>
      </c>
      <c r="ES9" s="51">
        <v>0</v>
      </c>
      <c r="ET9" s="51">
        <v>0</v>
      </c>
      <c r="EU9" s="51">
        <v>-1084516</v>
      </c>
      <c r="EV9" s="51">
        <v>-1645883</v>
      </c>
      <c r="EW9" s="51">
        <v>433548</v>
      </c>
      <c r="EX9" s="51">
        <v>0</v>
      </c>
      <c r="EY9" s="51">
        <v>-14072</v>
      </c>
      <c r="EZ9" s="51">
        <v>1959918</v>
      </c>
      <c r="FA9" s="51">
        <v>1986965</v>
      </c>
      <c r="FB9" s="51">
        <v>5277044</v>
      </c>
      <c r="FC9" s="51">
        <v>49048561</v>
      </c>
      <c r="FD9" s="51">
        <v>0</v>
      </c>
      <c r="FE9" s="51">
        <v>0</v>
      </c>
      <c r="FF9" s="51">
        <v>54646468</v>
      </c>
      <c r="FG9" s="51">
        <v>0</v>
      </c>
      <c r="FH9" s="51">
        <v>-1645883</v>
      </c>
      <c r="FI9" s="51">
        <v>0</v>
      </c>
      <c r="FJ9" s="51">
        <v>49048561</v>
      </c>
      <c r="FK9" s="51">
        <v>54646468</v>
      </c>
      <c r="FL9" s="51">
        <v>414034</v>
      </c>
      <c r="FM9" s="51">
        <v>42771110</v>
      </c>
      <c r="FN9" s="51">
        <v>44669975</v>
      </c>
      <c r="FO9" s="51">
        <v>136716</v>
      </c>
      <c r="FP9" s="51">
        <v>1382975</v>
      </c>
      <c r="FQ9" s="51">
        <v>-25612</v>
      </c>
      <c r="FR9" s="51">
        <v>63704</v>
      </c>
      <c r="FS9" s="51">
        <v>-6691485</v>
      </c>
      <c r="FT9" s="51">
        <v>4699449</v>
      </c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  <c r="IW9" s="44"/>
      <c r="IX9" s="44"/>
      <c r="IY9" s="44"/>
      <c r="IZ9" s="44"/>
      <c r="JA9" s="44"/>
      <c r="JB9" s="44"/>
      <c r="JC9" s="44"/>
      <c r="JD9" s="44"/>
      <c r="JE9" s="44"/>
      <c r="JF9" s="44"/>
      <c r="JG9" s="44"/>
      <c r="JH9" s="44"/>
      <c r="JI9" s="44"/>
      <c r="JJ9" s="44"/>
      <c r="JK9" s="44"/>
      <c r="JL9" s="44"/>
      <c r="JM9" s="44"/>
      <c r="JN9" s="44"/>
      <c r="JO9" s="44"/>
      <c r="JP9" s="44"/>
      <c r="JQ9" s="44"/>
      <c r="JR9" s="44"/>
      <c r="JS9" s="44"/>
      <c r="JT9" s="44"/>
      <c r="JU9" s="44"/>
      <c r="JV9" s="44"/>
      <c r="JW9" s="44"/>
      <c r="JX9" s="44"/>
      <c r="JY9" s="44"/>
      <c r="JZ9" s="44"/>
      <c r="KA9" s="44"/>
      <c r="KB9" s="44"/>
      <c r="KC9" s="44"/>
      <c r="KD9" s="44"/>
      <c r="KE9" s="44"/>
      <c r="KF9" s="44"/>
      <c r="KG9" s="44"/>
      <c r="KH9" s="44"/>
      <c r="KI9" s="44"/>
      <c r="KJ9" s="44"/>
      <c r="KK9" s="44"/>
      <c r="KL9" s="44"/>
      <c r="KM9" s="44"/>
      <c r="KN9" s="44"/>
      <c r="KO9" s="44"/>
      <c r="KP9" s="44"/>
      <c r="KQ9" s="44"/>
      <c r="KR9" s="44"/>
      <c r="KS9" s="44"/>
      <c r="KT9" s="44"/>
      <c r="KU9" s="44"/>
      <c r="KV9" s="44"/>
      <c r="KW9" s="44"/>
      <c r="KX9" s="44"/>
      <c r="KY9" s="44"/>
      <c r="KZ9" s="44"/>
      <c r="LA9" s="44"/>
      <c r="LB9" s="44"/>
      <c r="LC9" s="44"/>
      <c r="LD9" s="44"/>
      <c r="LE9" s="44"/>
      <c r="LF9" s="53"/>
    </row>
    <row r="10" spans="1:319" x14ac:dyDescent="0.25">
      <c r="A10" s="51">
        <v>202112</v>
      </c>
      <c r="B10" s="51">
        <v>70857</v>
      </c>
      <c r="C10" s="53" t="s">
        <v>906</v>
      </c>
      <c r="D10" s="51">
        <v>0</v>
      </c>
      <c r="E10" s="51">
        <v>0</v>
      </c>
      <c r="F10" s="51">
        <v>2598486</v>
      </c>
      <c r="G10" s="51">
        <v>194042419</v>
      </c>
      <c r="H10" s="51">
        <v>0</v>
      </c>
      <c r="I10" s="51">
        <v>226206</v>
      </c>
      <c r="J10" s="51">
        <v>1730137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26728054</v>
      </c>
      <c r="U10" s="51">
        <v>101586952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0</v>
      </c>
      <c r="AB10" s="51">
        <v>0</v>
      </c>
      <c r="AC10" s="51">
        <v>0</v>
      </c>
      <c r="AD10" s="51">
        <v>0</v>
      </c>
      <c r="AE10" s="51">
        <v>0</v>
      </c>
      <c r="AF10" s="51">
        <v>0</v>
      </c>
      <c r="AG10" s="51">
        <v>0</v>
      </c>
      <c r="AH10" s="51">
        <v>0</v>
      </c>
      <c r="AI10" s="51">
        <v>18204709</v>
      </c>
      <c r="AJ10" s="51">
        <v>42200793</v>
      </c>
      <c r="AK10" s="51">
        <v>0</v>
      </c>
      <c r="AL10" s="51">
        <v>63229666</v>
      </c>
      <c r="AM10" s="51">
        <v>0</v>
      </c>
      <c r="AN10" s="51">
        <v>123318360</v>
      </c>
      <c r="AO10" s="51">
        <v>21601</v>
      </c>
      <c r="AP10" s="51">
        <v>123318360</v>
      </c>
      <c r="AQ10" s="51">
        <v>0</v>
      </c>
      <c r="AR10" s="51">
        <v>0</v>
      </c>
      <c r="AS10" s="51">
        <v>0</v>
      </c>
      <c r="AT10" s="51">
        <v>191761146</v>
      </c>
      <c r="AU10" s="51">
        <v>3324780</v>
      </c>
      <c r="AV10" s="51">
        <v>13212699</v>
      </c>
      <c r="AW10" s="51">
        <v>45668356</v>
      </c>
      <c r="AX10" s="51">
        <v>6789715</v>
      </c>
      <c r="AY10" s="51">
        <v>86849414</v>
      </c>
      <c r="AZ10" s="51">
        <v>21560251</v>
      </c>
      <c r="BA10" s="51">
        <v>78786654</v>
      </c>
      <c r="BB10" s="51">
        <v>7507488</v>
      </c>
      <c r="BC10" s="51">
        <v>13331323</v>
      </c>
      <c r="BD10" s="51">
        <v>0</v>
      </c>
      <c r="BE10" s="51">
        <v>226206</v>
      </c>
      <c r="BF10" s="51">
        <v>123318360</v>
      </c>
      <c r="BG10" s="51">
        <v>0</v>
      </c>
      <c r="BH10" s="51">
        <v>0</v>
      </c>
      <c r="BI10" s="51">
        <v>0</v>
      </c>
      <c r="BJ10" s="51">
        <v>0</v>
      </c>
      <c r="BK10" s="51">
        <v>37445912</v>
      </c>
      <c r="BL10" s="51">
        <v>0</v>
      </c>
      <c r="BM10" s="51">
        <v>0</v>
      </c>
      <c r="BN10" s="51">
        <v>0</v>
      </c>
      <c r="BO10" s="51">
        <v>1730137</v>
      </c>
      <c r="BP10" s="51">
        <v>26728054</v>
      </c>
      <c r="BQ10" s="51">
        <v>43474</v>
      </c>
      <c r="BR10" s="51">
        <v>835841</v>
      </c>
      <c r="BS10" s="51">
        <v>194042419</v>
      </c>
      <c r="BT10" s="51">
        <v>0</v>
      </c>
      <c r="BU10" s="51">
        <v>0</v>
      </c>
      <c r="BV10" s="51">
        <v>0</v>
      </c>
      <c r="BW10" s="51">
        <v>0</v>
      </c>
      <c r="BX10" s="51">
        <v>1089015</v>
      </c>
      <c r="BY10" s="51">
        <v>0</v>
      </c>
      <c r="BZ10" s="51">
        <v>0</v>
      </c>
      <c r="CA10" s="51">
        <v>0</v>
      </c>
      <c r="CB10" s="51">
        <v>99381</v>
      </c>
      <c r="CC10" s="51">
        <v>9167</v>
      </c>
      <c r="CD10" s="51"/>
      <c r="CE10" s="51">
        <v>9167</v>
      </c>
      <c r="CF10" s="51"/>
      <c r="CG10" s="51">
        <v>569311</v>
      </c>
      <c r="CH10" s="51">
        <v>1219226</v>
      </c>
      <c r="CI10" s="51">
        <v>1084762</v>
      </c>
      <c r="CJ10" s="51">
        <v>555272</v>
      </c>
      <c r="CK10" s="51">
        <v>0</v>
      </c>
      <c r="CL10" s="51">
        <v>0</v>
      </c>
      <c r="CM10" s="51">
        <v>0</v>
      </c>
      <c r="CN10" s="51">
        <v>0</v>
      </c>
      <c r="CO10" s="51">
        <v>0</v>
      </c>
      <c r="CP10" s="51">
        <v>21397598</v>
      </c>
      <c r="CQ10" s="51">
        <v>0</v>
      </c>
      <c r="CR10" s="51">
        <v>21601</v>
      </c>
      <c r="CS10" s="51">
        <v>11834402</v>
      </c>
      <c r="CT10" s="51">
        <v>266530</v>
      </c>
      <c r="CU10" s="51">
        <v>25916</v>
      </c>
      <c r="CV10" s="51">
        <v>10743973</v>
      </c>
      <c r="CW10" s="51">
        <v>0</v>
      </c>
      <c r="CX10" s="51">
        <v>0</v>
      </c>
      <c r="CY10" s="51">
        <v>0</v>
      </c>
      <c r="CZ10" s="51">
        <v>4198180</v>
      </c>
      <c r="DA10" s="51">
        <v>0</v>
      </c>
      <c r="DB10" s="51">
        <v>4198180</v>
      </c>
      <c r="DC10" s="51">
        <v>0</v>
      </c>
      <c r="DD10" s="51">
        <v>0</v>
      </c>
      <c r="DE10" s="51">
        <v>2936706</v>
      </c>
      <c r="DF10" s="51">
        <v>0</v>
      </c>
      <c r="DG10" s="51">
        <v>366071</v>
      </c>
      <c r="DH10" s="51">
        <v>0</v>
      </c>
      <c r="DI10" s="51">
        <v>-2614795</v>
      </c>
      <c r="DJ10" s="51">
        <v>0</v>
      </c>
      <c r="DK10" s="51">
        <v>-50357</v>
      </c>
      <c r="DL10" s="51">
        <v>928384</v>
      </c>
      <c r="DM10" s="51">
        <v>17335452</v>
      </c>
      <c r="DN10" s="51">
        <v>0</v>
      </c>
      <c r="DO10" s="51">
        <v>0</v>
      </c>
      <c r="DP10" s="51">
        <v>0</v>
      </c>
      <c r="DQ10" s="51">
        <v>-12764453</v>
      </c>
      <c r="DR10" s="51">
        <v>2491429</v>
      </c>
      <c r="DS10" s="51">
        <v>-12764453</v>
      </c>
      <c r="DT10" s="51">
        <v>0</v>
      </c>
      <c r="DU10" s="51">
        <v>-3329836</v>
      </c>
      <c r="DV10" s="51">
        <v>-245509</v>
      </c>
      <c r="DW10" s="51">
        <v>0</v>
      </c>
      <c r="DX10" s="51">
        <v>0</v>
      </c>
      <c r="DY10" s="51">
        <v>2936706</v>
      </c>
      <c r="DZ10" s="51">
        <v>0</v>
      </c>
      <c r="EA10" s="51">
        <v>0</v>
      </c>
      <c r="EB10" s="51">
        <v>0</v>
      </c>
      <c r="EC10" s="51">
        <v>-282762</v>
      </c>
      <c r="ED10" s="51">
        <v>-50357</v>
      </c>
      <c r="EE10" s="51">
        <v>0</v>
      </c>
      <c r="EF10" s="51">
        <v>0</v>
      </c>
      <c r="EG10" s="51">
        <v>0</v>
      </c>
      <c r="EH10" s="51">
        <v>0</v>
      </c>
      <c r="EI10" s="51">
        <v>0</v>
      </c>
      <c r="EJ10" s="51">
        <v>11321029</v>
      </c>
      <c r="EK10" s="51">
        <v>0</v>
      </c>
      <c r="EL10" s="51">
        <v>0</v>
      </c>
      <c r="EM10" s="51">
        <v>0</v>
      </c>
      <c r="EN10" s="51">
        <v>-445277</v>
      </c>
      <c r="EO10" s="51">
        <v>0</v>
      </c>
      <c r="EP10" s="51">
        <v>0</v>
      </c>
      <c r="EQ10" s="51">
        <v>0</v>
      </c>
      <c r="ER10" s="51">
        <v>0</v>
      </c>
      <c r="ES10" s="51">
        <v>0</v>
      </c>
      <c r="ET10" s="51">
        <v>0</v>
      </c>
      <c r="EU10" s="51">
        <v>-2491429</v>
      </c>
      <c r="EV10" s="51">
        <v>-3329836</v>
      </c>
      <c r="EW10" s="51">
        <v>670384</v>
      </c>
      <c r="EX10" s="51">
        <v>0</v>
      </c>
      <c r="EY10" s="51">
        <v>-23206</v>
      </c>
      <c r="EZ10" s="51">
        <v>4318299</v>
      </c>
      <c r="FA10" s="51">
        <v>4198179</v>
      </c>
      <c r="FB10" s="51">
        <v>13331323</v>
      </c>
      <c r="FC10" s="51">
        <v>110553907</v>
      </c>
      <c r="FD10" s="51">
        <v>0</v>
      </c>
      <c r="FE10" s="51">
        <v>0</v>
      </c>
      <c r="FF10" s="51">
        <v>123318358</v>
      </c>
      <c r="FG10" s="51">
        <v>0</v>
      </c>
      <c r="FH10" s="51">
        <v>-3329836</v>
      </c>
      <c r="FI10" s="51">
        <v>-544033</v>
      </c>
      <c r="FJ10" s="51">
        <v>110553907</v>
      </c>
      <c r="FK10" s="51">
        <v>123318358</v>
      </c>
      <c r="FL10" s="51"/>
      <c r="FM10" s="51">
        <v>95578389</v>
      </c>
      <c r="FN10" s="51">
        <v>99753778</v>
      </c>
      <c r="FO10" s="51">
        <v>258806</v>
      </c>
      <c r="FP10" s="51">
        <v>3061365</v>
      </c>
      <c r="FQ10" s="51">
        <v>-51665</v>
      </c>
      <c r="FR10" s="51">
        <v>38540</v>
      </c>
      <c r="FS10" s="51">
        <v>-14431485</v>
      </c>
      <c r="FT10" s="51">
        <v>10233257</v>
      </c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  <c r="IZ10" s="44"/>
      <c r="JA10" s="44"/>
      <c r="JB10" s="44"/>
      <c r="JC10" s="44"/>
      <c r="JD10" s="44"/>
      <c r="JE10" s="44"/>
      <c r="JF10" s="44"/>
      <c r="JG10" s="44"/>
      <c r="JH10" s="44"/>
      <c r="JI10" s="44"/>
      <c r="JJ10" s="44"/>
      <c r="JK10" s="44"/>
      <c r="JL10" s="44"/>
      <c r="JM10" s="44"/>
      <c r="JN10" s="44"/>
      <c r="JO10" s="44"/>
      <c r="JP10" s="44"/>
      <c r="JQ10" s="44"/>
      <c r="JR10" s="44"/>
      <c r="JS10" s="44"/>
      <c r="JT10" s="44"/>
      <c r="JU10" s="44"/>
      <c r="JV10" s="44"/>
      <c r="JW10" s="44"/>
      <c r="JX10" s="44"/>
      <c r="JY10" s="44"/>
      <c r="JZ10" s="44"/>
      <c r="KA10" s="44"/>
      <c r="KB10" s="44"/>
      <c r="KC10" s="44"/>
      <c r="KD10" s="44"/>
      <c r="KE10" s="44"/>
      <c r="KF10" s="44"/>
      <c r="KG10" s="44"/>
      <c r="KH10" s="44"/>
      <c r="KI10" s="44"/>
      <c r="KJ10" s="44"/>
      <c r="KK10" s="44"/>
      <c r="KL10" s="44"/>
      <c r="KM10" s="44"/>
      <c r="KN10" s="44"/>
      <c r="KO10" s="44"/>
      <c r="KP10" s="44"/>
      <c r="KQ10" s="44"/>
      <c r="KR10" s="44"/>
      <c r="KS10" s="44"/>
      <c r="KT10" s="44"/>
      <c r="KU10" s="44"/>
      <c r="KV10" s="44"/>
      <c r="KW10" s="44"/>
      <c r="KX10" s="44"/>
      <c r="KY10" s="44"/>
      <c r="KZ10" s="44"/>
      <c r="LA10" s="44"/>
      <c r="LB10" s="44"/>
      <c r="LC10" s="44"/>
      <c r="LD10" s="44"/>
      <c r="LE10" s="44"/>
      <c r="LF10" s="53"/>
    </row>
    <row r="11" spans="1:319" x14ac:dyDescent="0.25">
      <c r="A11" s="51">
        <v>202112</v>
      </c>
      <c r="B11" s="51">
        <v>70742</v>
      </c>
      <c r="C11" s="53" t="s">
        <v>907</v>
      </c>
      <c r="D11" s="51">
        <v>0</v>
      </c>
      <c r="E11" s="51">
        <v>0</v>
      </c>
      <c r="F11" s="51">
        <v>0</v>
      </c>
      <c r="G11" s="51">
        <v>19577970</v>
      </c>
      <c r="H11" s="51">
        <v>91</v>
      </c>
      <c r="I11" s="51">
        <v>271117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882107</v>
      </c>
      <c r="U11" s="51">
        <v>6229459</v>
      </c>
      <c r="V11" s="51">
        <v>0</v>
      </c>
      <c r="W11" s="51">
        <v>0</v>
      </c>
      <c r="X11" s="51"/>
      <c r="Y11" s="51">
        <v>0</v>
      </c>
      <c r="Z11" s="51">
        <v>0</v>
      </c>
      <c r="AA11" s="51">
        <v>0</v>
      </c>
      <c r="AB11" s="51">
        <v>0</v>
      </c>
      <c r="AC11" s="51">
        <v>0</v>
      </c>
      <c r="AD11" s="51">
        <v>0</v>
      </c>
      <c r="AE11" s="51">
        <v>0</v>
      </c>
      <c r="AF11" s="51">
        <v>0</v>
      </c>
      <c r="AG11" s="51">
        <v>0</v>
      </c>
      <c r="AH11" s="51">
        <v>0</v>
      </c>
      <c r="AI11" s="51">
        <v>1078235</v>
      </c>
      <c r="AJ11" s="51">
        <v>1671279</v>
      </c>
      <c r="AK11" s="51">
        <v>0</v>
      </c>
      <c r="AL11" s="51">
        <v>3031471</v>
      </c>
      <c r="AM11" s="51">
        <v>0</v>
      </c>
      <c r="AN11" s="51">
        <v>17024584</v>
      </c>
      <c r="AO11" s="51">
        <v>0</v>
      </c>
      <c r="AP11" s="51">
        <v>4354874</v>
      </c>
      <c r="AQ11" s="51">
        <v>12669710</v>
      </c>
      <c r="AR11" s="51">
        <v>0</v>
      </c>
      <c r="AS11" s="51">
        <v>12909913</v>
      </c>
      <c r="AT11" s="51">
        <v>6249228</v>
      </c>
      <c r="AU11" s="51">
        <v>0</v>
      </c>
      <c r="AV11" s="51">
        <v>141776</v>
      </c>
      <c r="AW11" s="51">
        <v>1289285</v>
      </c>
      <c r="AX11" s="51">
        <v>726973</v>
      </c>
      <c r="AY11" s="51">
        <v>19769</v>
      </c>
      <c r="AZ11" s="51">
        <v>421427</v>
      </c>
      <c r="BA11" s="51">
        <v>19769</v>
      </c>
      <c r="BB11" s="51">
        <v>0</v>
      </c>
      <c r="BC11" s="51">
        <v>0</v>
      </c>
      <c r="BD11" s="51">
        <v>0</v>
      </c>
      <c r="BE11" s="51">
        <v>271026</v>
      </c>
      <c r="BF11" s="51">
        <v>17024584</v>
      </c>
      <c r="BG11" s="51">
        <v>0</v>
      </c>
      <c r="BH11" s="51"/>
      <c r="BI11" s="51">
        <v>0</v>
      </c>
      <c r="BJ11" s="51">
        <v>12669710</v>
      </c>
      <c r="BK11" s="51">
        <v>4657089</v>
      </c>
      <c r="BL11" s="51">
        <v>0</v>
      </c>
      <c r="BM11" s="51">
        <v>0</v>
      </c>
      <c r="BN11" s="51">
        <v>0</v>
      </c>
      <c r="BO11" s="51">
        <v>0</v>
      </c>
      <c r="BP11" s="51">
        <v>882107</v>
      </c>
      <c r="BQ11" s="51">
        <v>0</v>
      </c>
      <c r="BR11" s="51">
        <v>82063</v>
      </c>
      <c r="BS11" s="51">
        <v>19577970</v>
      </c>
      <c r="BT11" s="51">
        <v>0</v>
      </c>
      <c r="BU11" s="51">
        <v>0</v>
      </c>
      <c r="BV11" s="51">
        <v>7565</v>
      </c>
      <c r="BW11" s="51">
        <v>0</v>
      </c>
      <c r="BX11" s="51">
        <v>34118</v>
      </c>
      <c r="BY11" s="51">
        <v>0</v>
      </c>
      <c r="BZ11" s="51">
        <v>0</v>
      </c>
      <c r="CA11" s="51">
        <v>0</v>
      </c>
      <c r="CB11" s="51">
        <v>0</v>
      </c>
      <c r="CC11" s="51">
        <v>6154</v>
      </c>
      <c r="CD11" s="51">
        <v>0</v>
      </c>
      <c r="CE11" s="51">
        <v>6154</v>
      </c>
      <c r="CF11" s="51">
        <v>0</v>
      </c>
      <c r="CG11" s="51">
        <v>48150</v>
      </c>
      <c r="CH11" s="51">
        <v>65649</v>
      </c>
      <c r="CI11" s="51">
        <v>500</v>
      </c>
      <c r="CJ11" s="51">
        <v>0</v>
      </c>
      <c r="CK11" s="51">
        <v>0</v>
      </c>
      <c r="CL11" s="51">
        <v>0</v>
      </c>
      <c r="CM11" s="51">
        <v>0</v>
      </c>
      <c r="CN11" s="51">
        <v>0</v>
      </c>
      <c r="CO11" s="51">
        <v>0</v>
      </c>
      <c r="CP11" s="51">
        <v>593044</v>
      </c>
      <c r="CQ11" s="51">
        <v>0</v>
      </c>
      <c r="CR11" s="51">
        <v>0</v>
      </c>
      <c r="CS11" s="51">
        <v>274629</v>
      </c>
      <c r="CT11" s="51">
        <v>33913</v>
      </c>
      <c r="CU11" s="51">
        <v>58995</v>
      </c>
      <c r="CV11" s="51">
        <v>0</v>
      </c>
      <c r="CW11" s="51">
        <v>0</v>
      </c>
      <c r="CX11" s="51">
        <v>305488</v>
      </c>
      <c r="CY11" s="51">
        <v>0</v>
      </c>
      <c r="CZ11" s="51">
        <v>380954</v>
      </c>
      <c r="DA11" s="51">
        <v>0</v>
      </c>
      <c r="DB11" s="51">
        <v>380954</v>
      </c>
      <c r="DC11" s="51">
        <v>0</v>
      </c>
      <c r="DD11" s="51">
        <v>0</v>
      </c>
      <c r="DE11" s="51">
        <v>-6747</v>
      </c>
      <c r="DF11" s="51">
        <v>0</v>
      </c>
      <c r="DG11" s="51">
        <v>0</v>
      </c>
      <c r="DH11" s="51">
        <v>0</v>
      </c>
      <c r="DI11" s="51">
        <v>-211326</v>
      </c>
      <c r="DJ11" s="51">
        <v>0</v>
      </c>
      <c r="DK11" s="51">
        <v>-5933</v>
      </c>
      <c r="DL11" s="51">
        <v>0</v>
      </c>
      <c r="DM11" s="51">
        <v>1447918</v>
      </c>
      <c r="DN11" s="51">
        <v>0</v>
      </c>
      <c r="DO11" s="51">
        <v>0</v>
      </c>
      <c r="DP11" s="51">
        <v>0</v>
      </c>
      <c r="DQ11" s="51">
        <v>-506985</v>
      </c>
      <c r="DR11" s="51">
        <v>304335</v>
      </c>
      <c r="DS11" s="51">
        <v>-506984</v>
      </c>
      <c r="DT11" s="51">
        <v>0</v>
      </c>
      <c r="DU11" s="51">
        <v>-800293</v>
      </c>
      <c r="DV11" s="51">
        <v>-60192</v>
      </c>
      <c r="DW11" s="51">
        <v>0</v>
      </c>
      <c r="DX11" s="51">
        <v>0</v>
      </c>
      <c r="DY11" s="51">
        <v>298741</v>
      </c>
      <c r="DZ11" s="51">
        <v>0</v>
      </c>
      <c r="EA11" s="51">
        <v>0</v>
      </c>
      <c r="EB11" s="51">
        <v>0</v>
      </c>
      <c r="EC11" s="51">
        <v>0</v>
      </c>
      <c r="ED11" s="51">
        <v>-5933</v>
      </c>
      <c r="EE11" s="51">
        <v>0</v>
      </c>
      <c r="EF11" s="51">
        <v>0</v>
      </c>
      <c r="EG11" s="51">
        <v>0</v>
      </c>
      <c r="EH11" s="51">
        <v>0</v>
      </c>
      <c r="EI11" s="51">
        <v>0</v>
      </c>
      <c r="EJ11" s="51">
        <v>11707</v>
      </c>
      <c r="EK11" s="51">
        <v>0</v>
      </c>
      <c r="EL11" s="51">
        <v>0</v>
      </c>
      <c r="EM11" s="51">
        <v>0</v>
      </c>
      <c r="EN11" s="51">
        <v>5594</v>
      </c>
      <c r="EO11" s="51">
        <v>0</v>
      </c>
      <c r="EP11" s="51">
        <v>0</v>
      </c>
      <c r="EQ11" s="51">
        <v>0</v>
      </c>
      <c r="ER11" s="51">
        <v>0</v>
      </c>
      <c r="ES11" s="51">
        <v>0</v>
      </c>
      <c r="ET11" s="51">
        <v>0</v>
      </c>
      <c r="EU11" s="51">
        <v>1153</v>
      </c>
      <c r="EV11" s="51">
        <v>-800293</v>
      </c>
      <c r="EW11" s="51">
        <v>1253827</v>
      </c>
      <c r="EX11" s="51">
        <v>0</v>
      </c>
      <c r="EY11" s="51">
        <v>-2420</v>
      </c>
      <c r="EZ11" s="51">
        <v>244996</v>
      </c>
      <c r="FA11" s="51">
        <v>380953</v>
      </c>
      <c r="FB11" s="51">
        <v>0</v>
      </c>
      <c r="FC11" s="51">
        <v>16517996</v>
      </c>
      <c r="FD11" s="51">
        <v>0</v>
      </c>
      <c r="FE11" s="51">
        <v>0</v>
      </c>
      <c r="FF11" s="51">
        <v>17024584</v>
      </c>
      <c r="FG11" s="51">
        <v>105751</v>
      </c>
      <c r="FH11" s="51">
        <v>-800301</v>
      </c>
      <c r="FI11" s="51">
        <v>-3723</v>
      </c>
      <c r="FJ11" s="51">
        <v>16517996</v>
      </c>
      <c r="FK11" s="51">
        <v>17024584</v>
      </c>
      <c r="FL11" s="51">
        <v>-24073</v>
      </c>
      <c r="FM11" s="51">
        <v>14324106</v>
      </c>
      <c r="FN11" s="51">
        <v>15237243</v>
      </c>
      <c r="FO11" s="51">
        <v>-6910</v>
      </c>
      <c r="FP11" s="51">
        <v>1335190</v>
      </c>
      <c r="FQ11" s="51">
        <v>-6783</v>
      </c>
      <c r="FR11" s="51">
        <v>10988</v>
      </c>
      <c r="FS11" s="51">
        <v>-2166094</v>
      </c>
      <c r="FT11" s="51">
        <v>1681590</v>
      </c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  <c r="IV11" s="44"/>
      <c r="IW11" s="44"/>
      <c r="IX11" s="44"/>
      <c r="IY11" s="44"/>
      <c r="IZ11" s="44"/>
      <c r="JA11" s="44"/>
      <c r="JB11" s="44"/>
      <c r="JC11" s="44"/>
      <c r="JD11" s="44"/>
      <c r="JE11" s="44"/>
      <c r="JF11" s="44"/>
      <c r="JG11" s="44"/>
      <c r="JH11" s="44"/>
      <c r="JI11" s="44"/>
      <c r="JJ11" s="44"/>
      <c r="JK11" s="44"/>
      <c r="JL11" s="44"/>
      <c r="JM11" s="44"/>
      <c r="JN11" s="44"/>
      <c r="JO11" s="44"/>
      <c r="JP11" s="44"/>
      <c r="JQ11" s="44"/>
      <c r="JR11" s="44"/>
      <c r="JS11" s="44"/>
      <c r="JT11" s="44"/>
      <c r="JU11" s="44"/>
      <c r="JV11" s="44"/>
      <c r="JW11" s="44"/>
      <c r="JX11" s="44"/>
      <c r="JY11" s="44"/>
      <c r="JZ11" s="44"/>
      <c r="KA11" s="44"/>
      <c r="KB11" s="44"/>
      <c r="KC11" s="44"/>
      <c r="KD11" s="44"/>
      <c r="KE11" s="44"/>
      <c r="KF11" s="44"/>
      <c r="KG11" s="44"/>
      <c r="KH11" s="44"/>
      <c r="KI11" s="44"/>
      <c r="KJ11" s="44"/>
      <c r="KK11" s="44"/>
      <c r="KL11" s="44"/>
      <c r="KM11" s="44"/>
      <c r="KN11" s="44"/>
      <c r="KO11" s="44"/>
      <c r="KP11" s="44"/>
      <c r="KQ11" s="44"/>
      <c r="KR11" s="44"/>
      <c r="KS11" s="44"/>
      <c r="KT11" s="44"/>
      <c r="KU11" s="44"/>
      <c r="KV11" s="44"/>
      <c r="KW11" s="44"/>
      <c r="KX11" s="44"/>
      <c r="KY11" s="44"/>
      <c r="KZ11" s="44"/>
      <c r="LA11" s="44"/>
      <c r="LB11" s="44"/>
      <c r="LC11" s="44"/>
      <c r="LD11" s="44"/>
      <c r="LE11" s="44"/>
      <c r="LF11" s="53"/>
    </row>
    <row r="12" spans="1:319" x14ac:dyDescent="0.25">
      <c r="A12" s="51">
        <v>202112</v>
      </c>
      <c r="B12" s="51">
        <v>71046</v>
      </c>
      <c r="C12" s="53" t="s">
        <v>1417</v>
      </c>
      <c r="D12" s="51">
        <v>0</v>
      </c>
      <c r="E12" s="51">
        <v>0</v>
      </c>
      <c r="F12" s="51">
        <v>1160767</v>
      </c>
      <c r="G12" s="51">
        <v>90420212</v>
      </c>
      <c r="H12" s="51">
        <v>0</v>
      </c>
      <c r="I12" s="51">
        <v>706339</v>
      </c>
      <c r="J12" s="51">
        <v>1056679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42552</v>
      </c>
      <c r="R12" s="51">
        <v>1962</v>
      </c>
      <c r="S12" s="51">
        <v>0</v>
      </c>
      <c r="T12" s="51">
        <v>2241574</v>
      </c>
      <c r="U12" s="51">
        <v>8495267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2477551</v>
      </c>
      <c r="AJ12" s="51">
        <v>3715100</v>
      </c>
      <c r="AK12" s="51">
        <v>0</v>
      </c>
      <c r="AL12" s="51">
        <v>2977258</v>
      </c>
      <c r="AM12" s="51">
        <v>0</v>
      </c>
      <c r="AN12" s="51">
        <v>83360233</v>
      </c>
      <c r="AO12" s="51">
        <v>0</v>
      </c>
      <c r="AP12" s="51">
        <v>5019319</v>
      </c>
      <c r="AQ12" s="51">
        <v>78340914</v>
      </c>
      <c r="AR12" s="51">
        <v>0</v>
      </c>
      <c r="AS12" s="51">
        <v>80414288</v>
      </c>
      <c r="AT12" s="51">
        <v>8982623</v>
      </c>
      <c r="AU12" s="51">
        <v>47198</v>
      </c>
      <c r="AV12" s="51">
        <v>173410</v>
      </c>
      <c r="AW12" s="51">
        <v>0</v>
      </c>
      <c r="AX12" s="51">
        <v>5184747</v>
      </c>
      <c r="AY12" s="51">
        <v>440158</v>
      </c>
      <c r="AZ12" s="51">
        <v>534627</v>
      </c>
      <c r="BA12" s="51">
        <v>158889</v>
      </c>
      <c r="BB12" s="51">
        <v>249081</v>
      </c>
      <c r="BC12" s="51">
        <v>2025462</v>
      </c>
      <c r="BD12" s="51">
        <v>0</v>
      </c>
      <c r="BE12" s="51">
        <v>218509</v>
      </c>
      <c r="BF12" s="51">
        <v>83360233</v>
      </c>
      <c r="BG12" s="51">
        <v>44514</v>
      </c>
      <c r="BH12" s="51">
        <v>0</v>
      </c>
      <c r="BI12" s="51">
        <v>0</v>
      </c>
      <c r="BJ12" s="51">
        <v>78340914</v>
      </c>
      <c r="BK12" s="51">
        <v>2597719</v>
      </c>
      <c r="BL12" s="51">
        <v>0</v>
      </c>
      <c r="BM12" s="51">
        <v>0</v>
      </c>
      <c r="BN12" s="51">
        <v>0</v>
      </c>
      <c r="BO12" s="51">
        <v>1056679</v>
      </c>
      <c r="BP12" s="51">
        <v>2122138</v>
      </c>
      <c r="BQ12" s="51">
        <v>46626</v>
      </c>
      <c r="BR12" s="51">
        <v>256408</v>
      </c>
      <c r="BS12" s="51">
        <v>90420212</v>
      </c>
      <c r="BT12" s="51">
        <v>0</v>
      </c>
      <c r="BU12" s="51">
        <v>0</v>
      </c>
      <c r="BV12" s="51">
        <v>0</v>
      </c>
      <c r="BW12" s="51">
        <v>119436</v>
      </c>
      <c r="BX12" s="51">
        <v>16599</v>
      </c>
      <c r="BY12" s="51">
        <v>0</v>
      </c>
      <c r="BZ12" s="51">
        <v>0</v>
      </c>
      <c r="CA12" s="51">
        <v>118986</v>
      </c>
      <c r="CB12" s="51">
        <v>0</v>
      </c>
      <c r="CC12" s="51">
        <v>10848</v>
      </c>
      <c r="CD12" s="51">
        <v>0</v>
      </c>
      <c r="CE12" s="51">
        <v>10848</v>
      </c>
      <c r="CF12" s="51">
        <v>0</v>
      </c>
      <c r="CG12" s="51">
        <v>53138</v>
      </c>
      <c r="CH12" s="51">
        <v>16040</v>
      </c>
      <c r="CI12" s="51">
        <v>0</v>
      </c>
      <c r="CJ12" s="51"/>
      <c r="CK12" s="51">
        <v>0</v>
      </c>
      <c r="CL12" s="51">
        <v>487830</v>
      </c>
      <c r="CM12" s="51">
        <v>0</v>
      </c>
      <c r="CN12" s="51">
        <v>32188</v>
      </c>
      <c r="CO12" s="51">
        <v>0</v>
      </c>
      <c r="CP12" s="51">
        <v>76782</v>
      </c>
      <c r="CQ12" s="51">
        <v>450</v>
      </c>
      <c r="CR12" s="51">
        <v>0</v>
      </c>
      <c r="CS12" s="51">
        <v>4764</v>
      </c>
      <c r="CT12" s="51">
        <v>203270</v>
      </c>
      <c r="CU12" s="51">
        <v>5192</v>
      </c>
      <c r="CV12" s="51">
        <v>0</v>
      </c>
      <c r="CW12" s="51">
        <v>0</v>
      </c>
      <c r="CX12" s="51">
        <v>15065</v>
      </c>
      <c r="CY12" s="51"/>
      <c r="CZ12" s="51">
        <v>3368550</v>
      </c>
      <c r="DA12" s="51">
        <v>0</v>
      </c>
      <c r="DB12" s="51">
        <v>3368550</v>
      </c>
      <c r="DC12" s="51">
        <v>0</v>
      </c>
      <c r="DD12" s="51">
        <v>0</v>
      </c>
      <c r="DE12" s="51">
        <v>216998</v>
      </c>
      <c r="DF12" s="51"/>
      <c r="DG12" s="51">
        <v>26839</v>
      </c>
      <c r="DH12" s="51"/>
      <c r="DI12" s="51">
        <v>-1218898</v>
      </c>
      <c r="DJ12" s="51"/>
      <c r="DK12" s="51">
        <v>-39474</v>
      </c>
      <c r="DL12" s="51">
        <v>316107</v>
      </c>
      <c r="DM12" s="51">
        <v>8067428</v>
      </c>
      <c r="DN12" s="51"/>
      <c r="DO12" s="51">
        <v>0</v>
      </c>
      <c r="DP12" s="51">
        <v>0</v>
      </c>
      <c r="DQ12" s="51">
        <v>-7726464</v>
      </c>
      <c r="DR12" s="51">
        <v>199277</v>
      </c>
      <c r="DS12" s="51">
        <v>-7726464</v>
      </c>
      <c r="DT12" s="51"/>
      <c r="DU12" s="51">
        <v>-2125928</v>
      </c>
      <c r="DV12" s="51">
        <v>-132613</v>
      </c>
      <c r="DW12" s="51">
        <v>0</v>
      </c>
      <c r="DX12" s="51"/>
      <c r="DY12" s="51">
        <v>232063</v>
      </c>
      <c r="DZ12" s="51"/>
      <c r="EA12" s="51"/>
      <c r="EB12" s="51">
        <v>0</v>
      </c>
      <c r="EC12" s="51">
        <v>-125937</v>
      </c>
      <c r="ED12" s="51">
        <v>-39474</v>
      </c>
      <c r="EE12" s="51"/>
      <c r="EF12" s="51"/>
      <c r="EG12" s="51"/>
      <c r="EH12" s="51"/>
      <c r="EI12" s="51"/>
      <c r="EJ12" s="51">
        <v>60864</v>
      </c>
      <c r="EK12" s="51">
        <v>0</v>
      </c>
      <c r="EL12" s="51"/>
      <c r="EM12" s="51"/>
      <c r="EN12" s="51">
        <v>-32786</v>
      </c>
      <c r="EO12" s="51"/>
      <c r="EP12" s="51">
        <v>0</v>
      </c>
      <c r="EQ12" s="51">
        <v>0</v>
      </c>
      <c r="ER12" s="51"/>
      <c r="ES12" s="51"/>
      <c r="ET12" s="51">
        <v>0</v>
      </c>
      <c r="EU12" s="51">
        <v>-184212</v>
      </c>
      <c r="EV12" s="51">
        <v>-2125928</v>
      </c>
      <c r="EW12" s="51">
        <v>5649041</v>
      </c>
      <c r="EX12" s="51"/>
      <c r="EY12" s="51">
        <v>-7323</v>
      </c>
      <c r="EZ12" s="51">
        <v>2154513</v>
      </c>
      <c r="FA12" s="51">
        <v>3368549</v>
      </c>
      <c r="FB12" s="51">
        <v>2025462</v>
      </c>
      <c r="FC12" s="51">
        <v>75633770</v>
      </c>
      <c r="FD12" s="51">
        <v>0</v>
      </c>
      <c r="FE12" s="51">
        <v>0</v>
      </c>
      <c r="FF12" s="51">
        <v>83360234</v>
      </c>
      <c r="FG12" s="51">
        <v>16599</v>
      </c>
      <c r="FH12" s="51">
        <v>-2125928</v>
      </c>
      <c r="FI12" s="51">
        <v>-1741821</v>
      </c>
      <c r="FJ12" s="51">
        <v>75633770</v>
      </c>
      <c r="FK12" s="51">
        <v>83360234</v>
      </c>
      <c r="FL12" s="51">
        <v>-16676</v>
      </c>
      <c r="FM12" s="51">
        <v>73636312</v>
      </c>
      <c r="FN12" s="51">
        <v>81165866</v>
      </c>
      <c r="FO12" s="51">
        <v>-20145</v>
      </c>
      <c r="FP12" s="51">
        <v>6332280</v>
      </c>
      <c r="FQ12" s="51">
        <v>-45855</v>
      </c>
      <c r="FR12" s="51">
        <v>20653</v>
      </c>
      <c r="FS12" s="51">
        <v>-238961</v>
      </c>
      <c r="FT12" s="51">
        <v>152307</v>
      </c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  <c r="IU12" s="44"/>
      <c r="IV12" s="44"/>
      <c r="IW12" s="44"/>
      <c r="IX12" s="44"/>
      <c r="IY12" s="44"/>
      <c r="IZ12" s="44"/>
      <c r="JA12" s="44"/>
      <c r="JB12" s="44"/>
      <c r="JC12" s="44"/>
      <c r="JD12" s="44"/>
      <c r="JE12" s="44"/>
      <c r="JF12" s="44"/>
      <c r="JG12" s="44"/>
      <c r="JH12" s="44"/>
      <c r="JI12" s="44"/>
      <c r="JJ12" s="44"/>
      <c r="JK12" s="44"/>
      <c r="JL12" s="44"/>
      <c r="JM12" s="44"/>
      <c r="JN12" s="44"/>
      <c r="JO12" s="44"/>
      <c r="JP12" s="44"/>
      <c r="JQ12" s="44"/>
      <c r="JR12" s="44"/>
      <c r="JS12" s="44"/>
      <c r="JT12" s="44"/>
      <c r="JU12" s="44"/>
      <c r="JV12" s="44"/>
      <c r="JW12" s="44"/>
      <c r="JX12" s="44"/>
      <c r="JY12" s="44"/>
      <c r="JZ12" s="44"/>
      <c r="KA12" s="44"/>
      <c r="KB12" s="44"/>
      <c r="KC12" s="44"/>
      <c r="KD12" s="44"/>
      <c r="KE12" s="44"/>
      <c r="KF12" s="44"/>
      <c r="KG12" s="44"/>
      <c r="KH12" s="44"/>
      <c r="KI12" s="44"/>
      <c r="KJ12" s="44"/>
      <c r="KK12" s="44"/>
      <c r="KL12" s="44"/>
      <c r="KM12" s="44"/>
      <c r="KN12" s="44"/>
      <c r="KO12" s="44"/>
      <c r="KP12" s="44"/>
      <c r="KQ12" s="44"/>
      <c r="KR12" s="44"/>
      <c r="KS12" s="44"/>
      <c r="KT12" s="44"/>
      <c r="KU12" s="44"/>
      <c r="KV12" s="44"/>
      <c r="KW12" s="44"/>
      <c r="KX12" s="44"/>
      <c r="KY12" s="44"/>
      <c r="KZ12" s="44"/>
      <c r="LA12" s="44"/>
      <c r="LB12" s="44"/>
      <c r="LC12" s="44"/>
      <c r="LD12" s="44"/>
      <c r="LE12" s="44"/>
      <c r="LF12" s="53"/>
    </row>
    <row r="13" spans="1:319" x14ac:dyDescent="0.25">
      <c r="B13" s="51"/>
      <c r="C13" s="51"/>
      <c r="D13" s="53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4"/>
      <c r="IW13" s="44"/>
      <c r="IX13" s="44"/>
      <c r="IY13" s="44"/>
      <c r="IZ13" s="44"/>
      <c r="JA13" s="44"/>
      <c r="JB13" s="44"/>
      <c r="JC13" s="44"/>
      <c r="JD13" s="44"/>
      <c r="JE13" s="44"/>
      <c r="JF13" s="44"/>
      <c r="JG13" s="44"/>
      <c r="JH13" s="44"/>
      <c r="JI13" s="44"/>
      <c r="JJ13" s="44"/>
      <c r="JK13" s="44"/>
      <c r="JL13" s="44"/>
      <c r="JM13" s="44"/>
      <c r="JN13" s="44"/>
      <c r="JO13" s="44"/>
      <c r="JP13" s="44"/>
      <c r="JQ13" s="44"/>
      <c r="JR13" s="44"/>
      <c r="JS13" s="44"/>
      <c r="JT13" s="44"/>
      <c r="JU13" s="44"/>
      <c r="JV13" s="44"/>
      <c r="JW13" s="44"/>
      <c r="JX13" s="44"/>
      <c r="JY13" s="44"/>
      <c r="JZ13" s="44"/>
      <c r="KA13" s="44"/>
      <c r="KB13" s="44"/>
      <c r="KC13" s="44"/>
      <c r="KD13" s="44"/>
      <c r="KE13" s="44"/>
      <c r="KF13" s="44"/>
      <c r="KG13" s="44"/>
      <c r="KH13" s="44"/>
      <c r="KI13" s="44"/>
      <c r="KJ13" s="44"/>
      <c r="KK13" s="44"/>
      <c r="KL13" s="44"/>
      <c r="KM13" s="44"/>
      <c r="KN13" s="44"/>
      <c r="KO13" s="44"/>
      <c r="KP13" s="44"/>
      <c r="KQ13" s="44"/>
      <c r="KR13" s="44"/>
      <c r="KS13" s="44"/>
      <c r="KT13" s="44"/>
      <c r="KU13" s="44"/>
      <c r="KV13" s="44"/>
      <c r="KW13" s="44"/>
      <c r="KX13" s="44"/>
      <c r="KY13" s="44"/>
      <c r="KZ13" s="44"/>
      <c r="LA13" s="44"/>
      <c r="LB13" s="44"/>
      <c r="LC13" s="44"/>
      <c r="LD13" s="44"/>
      <c r="LE13" s="44"/>
      <c r="LF13" s="44"/>
      <c r="LG13" s="53"/>
    </row>
    <row r="14" spans="1:319" x14ac:dyDescent="0.25">
      <c r="B14" s="50"/>
      <c r="C14" s="51"/>
      <c r="D14" s="45"/>
      <c r="E14" s="46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  <c r="IW14" s="44"/>
      <c r="IX14" s="44"/>
      <c r="IY14" s="44"/>
      <c r="IZ14" s="44"/>
      <c r="JA14" s="44"/>
      <c r="JB14" s="44"/>
      <c r="JC14" s="44"/>
      <c r="JD14" s="44"/>
      <c r="JE14" s="44"/>
      <c r="JF14" s="44"/>
      <c r="JG14" s="44"/>
      <c r="JH14" s="44"/>
      <c r="JI14" s="44"/>
      <c r="JJ14" s="44"/>
      <c r="JK14" s="44"/>
      <c r="JL14" s="44"/>
      <c r="JM14" s="44"/>
      <c r="JN14" s="44"/>
      <c r="JO14" s="44"/>
      <c r="JP14" s="44"/>
      <c r="JQ14" s="44"/>
      <c r="JR14" s="44"/>
      <c r="JS14" s="44"/>
      <c r="JT14" s="44"/>
      <c r="JU14" s="44"/>
      <c r="JV14" s="44"/>
      <c r="JW14" s="44"/>
      <c r="JX14" s="44"/>
      <c r="JY14" s="44"/>
      <c r="JZ14" s="44"/>
      <c r="KA14" s="44"/>
      <c r="KB14" s="44"/>
      <c r="KC14" s="44"/>
      <c r="KD14" s="44"/>
      <c r="KE14" s="44"/>
      <c r="KF14" s="44"/>
      <c r="KG14" s="44"/>
      <c r="KH14" s="44"/>
      <c r="KI14" s="44"/>
      <c r="KJ14" s="44"/>
      <c r="KK14" s="44"/>
      <c r="KL14" s="44"/>
      <c r="KM14" s="44"/>
      <c r="KN14" s="44"/>
      <c r="KO14" s="44"/>
      <c r="KP14" s="44"/>
      <c r="KQ14" s="44"/>
      <c r="KR14" s="44"/>
      <c r="KS14" s="44"/>
      <c r="KT14" s="44"/>
      <c r="KU14" s="44"/>
      <c r="KV14" s="44"/>
      <c r="KW14" s="44"/>
      <c r="KX14" s="44"/>
      <c r="KY14" s="44"/>
      <c r="KZ14" s="44"/>
      <c r="LA14" s="44"/>
      <c r="LB14" s="44"/>
      <c r="LC14" s="44"/>
      <c r="LD14" s="44"/>
      <c r="LE14" s="44"/>
      <c r="LF14" s="44"/>
      <c r="LG14" s="53"/>
    </row>
    <row r="15" spans="1:319" x14ac:dyDescent="0.25">
      <c r="B15" s="50"/>
      <c r="C15" s="51"/>
      <c r="D15" s="45"/>
      <c r="E15" s="46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</row>
    <row r="16" spans="1:319" x14ac:dyDescent="0.25">
      <c r="B16" s="50"/>
      <c r="C16" s="51"/>
      <c r="D16" s="45"/>
      <c r="E16" s="46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</row>
    <row r="17" spans="2:233" x14ac:dyDescent="0.25">
      <c r="B17" s="50"/>
      <c r="C17" s="51"/>
      <c r="D17" s="45"/>
      <c r="E17" s="46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</row>
    <row r="18" spans="2:233" x14ac:dyDescent="0.25">
      <c r="B18" s="50"/>
      <c r="C18" s="51"/>
      <c r="D18" s="45"/>
      <c r="E18" s="46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</row>
    <row r="19" spans="2:233" x14ac:dyDescent="0.25">
      <c r="B19" s="50"/>
      <c r="C19" s="51"/>
      <c r="D19" s="45"/>
      <c r="E19" s="46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</row>
  </sheetData>
  <sortState ref="A2:LX14">
    <sortCondition ref="C2:C1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64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1" width="12.85546875" style="6" hidden="1" customWidth="1"/>
    <col min="2" max="2" width="20.42578125" style="6" hidden="1" customWidth="1"/>
    <col min="3" max="3" width="5" customWidth="1"/>
    <col min="4" max="4" width="87.42578125" customWidth="1"/>
    <col min="5" max="5" width="14.42578125" customWidth="1"/>
    <col min="6" max="6" width="6" customWidth="1"/>
    <col min="7" max="7" width="13.5703125" hidden="1" customWidth="1"/>
    <col min="8" max="16384" width="9.140625" hidden="1"/>
  </cols>
  <sheetData>
    <row r="1" spans="1:5" s="6" customFormat="1" x14ac:dyDescent="0.25">
      <c r="C1" s="83" t="s">
        <v>908</v>
      </c>
      <c r="D1" s="83"/>
      <c r="E1" s="54"/>
    </row>
    <row r="2" spans="1:5" s="6" customFormat="1" x14ac:dyDescent="0.25">
      <c r="C2" s="54"/>
      <c r="D2" s="54"/>
      <c r="E2" s="54"/>
    </row>
    <row r="3" spans="1:5" s="6" customFormat="1" x14ac:dyDescent="0.25">
      <c r="C3" s="54"/>
      <c r="D3" s="54"/>
      <c r="E3" s="54"/>
    </row>
    <row r="4" spans="1:5" ht="30" customHeight="1" x14ac:dyDescent="0.25">
      <c r="C4" s="79" t="s">
        <v>909</v>
      </c>
      <c r="D4" s="80"/>
      <c r="E4" s="81"/>
    </row>
    <row r="5" spans="1:5" ht="15" customHeight="1" x14ac:dyDescent="0.25">
      <c r="C5" s="82" t="s">
        <v>187</v>
      </c>
      <c r="D5" s="82"/>
      <c r="E5" s="82"/>
    </row>
    <row r="6" spans="1:5" ht="31.5" customHeight="1" x14ac:dyDescent="0.25">
      <c r="A6" s="4" t="s">
        <v>245</v>
      </c>
      <c r="B6" s="7" t="s">
        <v>244</v>
      </c>
      <c r="C6" s="55"/>
      <c r="D6" s="55"/>
      <c r="E6" s="56" t="s">
        <v>188</v>
      </c>
    </row>
    <row r="7" spans="1:5" x14ac:dyDescent="0.25">
      <c r="A7" s="5" t="s">
        <v>279</v>
      </c>
      <c r="B7" s="6" t="str">
        <f>"Res_"&amp;A7&amp;"_"&amp;$B$6</f>
        <v>Res_BM_BeY</v>
      </c>
      <c r="C7" s="55" t="s">
        <v>5</v>
      </c>
      <c r="D7" s="55" t="s">
        <v>0</v>
      </c>
      <c r="E7" s="57">
        <f t="shared" ref="E7:E41" si="0">INDEX(LivTpk,2,MATCH($B7,LivTpk_var,0))</f>
        <v>185560835</v>
      </c>
    </row>
    <row r="8" spans="1:5" x14ac:dyDescent="0.25">
      <c r="A8" s="5" t="s">
        <v>314</v>
      </c>
      <c r="B8" s="6" t="str">
        <f t="shared" ref="B8:B41" si="1">"Res_"&amp;A8&amp;"_"&amp;$B$6</f>
        <v>Res_AFp_BeY</v>
      </c>
      <c r="C8" s="55" t="s">
        <v>6</v>
      </c>
      <c r="D8" s="55" t="s">
        <v>86</v>
      </c>
      <c r="E8" s="57">
        <f t="shared" si="0"/>
        <v>-248702</v>
      </c>
    </row>
    <row r="9" spans="1:5" x14ac:dyDescent="0.25">
      <c r="A9" s="5" t="s">
        <v>246</v>
      </c>
      <c r="B9" s="6" t="str">
        <f t="shared" si="1"/>
        <v>Res_PMTot_BeY</v>
      </c>
      <c r="C9" s="58" t="s">
        <v>7</v>
      </c>
      <c r="D9" s="58" t="s">
        <v>1</v>
      </c>
      <c r="E9" s="57">
        <f t="shared" si="0"/>
        <v>185312133</v>
      </c>
    </row>
    <row r="10" spans="1:5" x14ac:dyDescent="0.25">
      <c r="A10" s="5" t="s">
        <v>280</v>
      </c>
      <c r="B10" s="6" t="str">
        <f t="shared" si="1"/>
        <v>Res_IndT_BeY</v>
      </c>
      <c r="C10" s="55" t="s">
        <v>8</v>
      </c>
      <c r="D10" s="55" t="s">
        <v>2</v>
      </c>
      <c r="E10" s="57">
        <f t="shared" si="0"/>
        <v>67957830</v>
      </c>
    </row>
    <row r="11" spans="1:5" x14ac:dyDescent="0.25">
      <c r="A11" s="5" t="s">
        <v>281</v>
      </c>
      <c r="B11" s="6" t="str">
        <f t="shared" si="1"/>
        <v>Res_IndA_BeY</v>
      </c>
      <c r="C11" s="55" t="s">
        <v>9</v>
      </c>
      <c r="D11" s="55" t="s">
        <v>3</v>
      </c>
      <c r="E11" s="57">
        <f t="shared" si="0"/>
        <v>9234420</v>
      </c>
    </row>
    <row r="12" spans="1:5" x14ac:dyDescent="0.25">
      <c r="A12" s="5" t="s">
        <v>282</v>
      </c>
      <c r="B12" s="6" t="str">
        <f t="shared" si="1"/>
        <v>Res_IndE_BeY</v>
      </c>
      <c r="C12" s="55" t="s">
        <v>10</v>
      </c>
      <c r="D12" s="55" t="s">
        <v>4</v>
      </c>
      <c r="E12" s="57">
        <f t="shared" si="0"/>
        <v>45160</v>
      </c>
    </row>
    <row r="13" spans="1:5" x14ac:dyDescent="0.25">
      <c r="A13" s="5" t="s">
        <v>315</v>
      </c>
      <c r="B13" s="6" t="str">
        <f t="shared" si="1"/>
        <v>Res_RiU_BeY</v>
      </c>
      <c r="C13" s="55" t="s">
        <v>11</v>
      </c>
      <c r="D13" s="55" t="s">
        <v>46</v>
      </c>
      <c r="E13" s="57">
        <f t="shared" si="0"/>
        <v>66461702</v>
      </c>
    </row>
    <row r="14" spans="1:5" x14ac:dyDescent="0.25">
      <c r="A14" s="5" t="s">
        <v>283</v>
      </c>
      <c r="B14" s="6" t="str">
        <f t="shared" si="1"/>
        <v>Res_Kurs_BeY</v>
      </c>
      <c r="C14" s="55" t="s">
        <v>12</v>
      </c>
      <c r="D14" s="55" t="s">
        <v>47</v>
      </c>
      <c r="E14" s="57">
        <f t="shared" si="0"/>
        <v>109408076</v>
      </c>
    </row>
    <row r="15" spans="1:5" x14ac:dyDescent="0.25">
      <c r="A15" s="5" t="s">
        <v>316</v>
      </c>
      <c r="B15" s="6" t="str">
        <f t="shared" si="1"/>
        <v>Res_Rug_BeY</v>
      </c>
      <c r="C15" s="55" t="s">
        <v>13</v>
      </c>
      <c r="D15" s="55" t="s">
        <v>48</v>
      </c>
      <c r="E15" s="57">
        <f t="shared" si="0"/>
        <v>-18527166</v>
      </c>
    </row>
    <row r="16" spans="1:5" x14ac:dyDescent="0.25">
      <c r="A16" s="5" t="s">
        <v>284</v>
      </c>
      <c r="B16" s="6" t="str">
        <f t="shared" si="1"/>
        <v>Res_AdmV_BeY</v>
      </c>
      <c r="C16" s="55" t="s">
        <v>14</v>
      </c>
      <c r="D16" s="55" t="s">
        <v>49</v>
      </c>
      <c r="E16" s="57">
        <f t="shared" si="0"/>
        <v>-5380326</v>
      </c>
    </row>
    <row r="17" spans="1:5" ht="15.75" customHeight="1" x14ac:dyDescent="0.25">
      <c r="A17" s="5" t="s">
        <v>381</v>
      </c>
      <c r="B17" s="6" t="str">
        <f t="shared" si="1"/>
        <v>Res_iaTot_BeY</v>
      </c>
      <c r="C17" s="58" t="s">
        <v>15</v>
      </c>
      <c r="D17" s="58" t="s">
        <v>50</v>
      </c>
      <c r="E17" s="57">
        <f t="shared" si="0"/>
        <v>229199696</v>
      </c>
    </row>
    <row r="18" spans="1:5" x14ac:dyDescent="0.25">
      <c r="A18" s="5" t="s">
        <v>285</v>
      </c>
      <c r="B18" s="6" t="str">
        <f t="shared" si="1"/>
        <v>Res_Pas_BeY</v>
      </c>
      <c r="C18" s="55" t="s">
        <v>16</v>
      </c>
      <c r="D18" s="55" t="s">
        <v>51</v>
      </c>
      <c r="E18" s="57">
        <f t="shared" si="0"/>
        <v>-33702442</v>
      </c>
    </row>
    <row r="19" spans="1:5" x14ac:dyDescent="0.25">
      <c r="A19" s="5" t="s">
        <v>317</v>
      </c>
      <c r="B19" s="6" t="str">
        <f t="shared" si="1"/>
        <v>Res_UbY_BeY</v>
      </c>
      <c r="C19" s="55" t="s">
        <v>17</v>
      </c>
      <c r="D19" s="55" t="s">
        <v>52</v>
      </c>
      <c r="E19" s="57">
        <f t="shared" si="0"/>
        <v>-133819025</v>
      </c>
    </row>
    <row r="20" spans="1:5" x14ac:dyDescent="0.25">
      <c r="A20" s="5" t="s">
        <v>318</v>
      </c>
      <c r="B20" s="6" t="str">
        <f t="shared" si="1"/>
        <v>Res_MGd_BeY</v>
      </c>
      <c r="C20" s="55" t="s">
        <v>18</v>
      </c>
      <c r="D20" s="55" t="s">
        <v>53</v>
      </c>
      <c r="E20" s="57">
        <f t="shared" si="0"/>
        <v>387996</v>
      </c>
    </row>
    <row r="21" spans="1:5" x14ac:dyDescent="0.25">
      <c r="A21" s="5" t="s">
        <v>286</v>
      </c>
      <c r="B21" s="6" t="str">
        <f t="shared" si="1"/>
        <v>Res_YTot_BeY</v>
      </c>
      <c r="C21" s="58" t="s">
        <v>19</v>
      </c>
      <c r="D21" s="58" t="s">
        <v>189</v>
      </c>
      <c r="E21" s="57">
        <f t="shared" si="0"/>
        <v>-133431029</v>
      </c>
    </row>
    <row r="22" spans="1:5" x14ac:dyDescent="0.25">
      <c r="A22" s="5" t="s">
        <v>287</v>
      </c>
      <c r="B22" s="6" t="str">
        <f t="shared" si="1"/>
        <v>Res_LP_BeY</v>
      </c>
      <c r="C22" s="55" t="s">
        <v>20</v>
      </c>
      <c r="D22" s="55" t="s">
        <v>243</v>
      </c>
      <c r="E22" s="57">
        <f t="shared" si="0"/>
        <v>-231393673</v>
      </c>
    </row>
    <row r="23" spans="1:5" x14ac:dyDescent="0.25">
      <c r="A23" s="5" t="s">
        <v>288</v>
      </c>
      <c r="B23" s="6" t="str">
        <f t="shared" si="1"/>
        <v>Res_GLP_BeY</v>
      </c>
      <c r="C23" s="55" t="s">
        <v>21</v>
      </c>
      <c r="D23" s="55" t="s">
        <v>56</v>
      </c>
      <c r="E23" s="57">
        <f t="shared" si="0"/>
        <v>-91085</v>
      </c>
    </row>
    <row r="24" spans="1:5" x14ac:dyDescent="0.25">
      <c r="A24" s="5" t="s">
        <v>289</v>
      </c>
      <c r="B24" s="6" t="str">
        <f t="shared" si="1"/>
        <v>Res_LPTot_BeY</v>
      </c>
      <c r="C24" s="58" t="s">
        <v>22</v>
      </c>
      <c r="D24" s="58" t="s">
        <v>190</v>
      </c>
      <c r="E24" s="57">
        <f t="shared" si="0"/>
        <v>-231484758</v>
      </c>
    </row>
    <row r="25" spans="1:5" x14ac:dyDescent="0.25">
      <c r="A25" s="5" t="s">
        <v>290</v>
      </c>
      <c r="B25" s="6" t="str">
        <f t="shared" si="1"/>
        <v>Res_Fm_BeY</v>
      </c>
      <c r="C25" s="55" t="s">
        <v>23</v>
      </c>
      <c r="D25" s="55" t="s">
        <v>191</v>
      </c>
      <c r="E25" s="57">
        <f t="shared" si="0"/>
        <v>-3519917</v>
      </c>
    </row>
    <row r="26" spans="1:5" x14ac:dyDescent="0.25">
      <c r="A26" s="5" t="s">
        <v>382</v>
      </c>
      <c r="B26" s="6" t="str">
        <f t="shared" si="1"/>
        <v>Res_Okap_BeY</v>
      </c>
      <c r="C26" s="55" t="s">
        <v>24</v>
      </c>
      <c r="D26" s="55" t="s">
        <v>192</v>
      </c>
      <c r="E26" s="57">
        <f t="shared" si="0"/>
        <v>-2154470</v>
      </c>
    </row>
    <row r="27" spans="1:5" x14ac:dyDescent="0.25">
      <c r="A27" s="5" t="s">
        <v>292</v>
      </c>
      <c r="B27" s="6" t="str">
        <f t="shared" si="1"/>
        <v>Res_Eom_BeY</v>
      </c>
      <c r="C27" s="55" t="s">
        <v>25</v>
      </c>
      <c r="D27" s="55" t="s">
        <v>57</v>
      </c>
      <c r="E27" s="57">
        <f t="shared" si="0"/>
        <v>-1314900</v>
      </c>
    </row>
    <row r="28" spans="1:5" x14ac:dyDescent="0.25">
      <c r="A28" s="5" t="s">
        <v>293</v>
      </c>
      <c r="B28" s="6" t="str">
        <f t="shared" si="1"/>
        <v>Res_Aom_BeY</v>
      </c>
      <c r="C28" s="55" t="s">
        <v>26</v>
      </c>
      <c r="D28" s="55" t="s">
        <v>92</v>
      </c>
      <c r="E28" s="57">
        <f t="shared" si="0"/>
        <v>-4225302</v>
      </c>
    </row>
    <row r="29" spans="1:5" x14ac:dyDescent="0.25">
      <c r="A29" s="5" t="s">
        <v>383</v>
      </c>
      <c r="B29" s="6" t="str">
        <f t="shared" si="1"/>
        <v>Res_RTv_BeY</v>
      </c>
      <c r="C29" s="55" t="s">
        <v>27</v>
      </c>
      <c r="D29" s="55" t="s">
        <v>58</v>
      </c>
      <c r="E29" s="57">
        <f t="shared" si="0"/>
        <v>242281</v>
      </c>
    </row>
    <row r="30" spans="1:5" x14ac:dyDescent="0.25">
      <c r="A30" s="5" t="s">
        <v>319</v>
      </c>
      <c r="B30" s="6" t="str">
        <f t="shared" si="1"/>
        <v>Res_PGG_BeY</v>
      </c>
      <c r="C30" s="55" t="s">
        <v>28</v>
      </c>
      <c r="D30" s="55" t="s">
        <v>93</v>
      </c>
      <c r="E30" s="57">
        <f t="shared" si="0"/>
        <v>9942</v>
      </c>
    </row>
    <row r="31" spans="1:5" x14ac:dyDescent="0.25">
      <c r="A31" s="5" t="s">
        <v>294</v>
      </c>
      <c r="B31" s="6" t="str">
        <f t="shared" si="1"/>
        <v>Res_DTot_BeY</v>
      </c>
      <c r="C31" s="58" t="s">
        <v>29</v>
      </c>
      <c r="D31" s="59" t="s">
        <v>201</v>
      </c>
      <c r="E31" s="57">
        <f t="shared" si="0"/>
        <v>-5287979</v>
      </c>
    </row>
    <row r="32" spans="1:5" x14ac:dyDescent="0.25">
      <c r="A32" s="5" t="s">
        <v>326</v>
      </c>
      <c r="B32" s="6" t="str">
        <f t="shared" si="1"/>
        <v>Res_Oia_BeY</v>
      </c>
      <c r="C32" s="55" t="s">
        <v>30</v>
      </c>
      <c r="D32" s="55" t="s">
        <v>59</v>
      </c>
      <c r="E32" s="57">
        <f t="shared" si="0"/>
        <v>-2384190</v>
      </c>
    </row>
    <row r="33" spans="1:5" x14ac:dyDescent="0.25">
      <c r="A33" s="5" t="s">
        <v>320</v>
      </c>
      <c r="B33" s="6" t="str">
        <f t="shared" si="1"/>
        <v>Res_FPTot_BeY</v>
      </c>
      <c r="C33" s="58" t="s">
        <v>31</v>
      </c>
      <c r="D33" s="58" t="s">
        <v>193</v>
      </c>
      <c r="E33" s="57">
        <f t="shared" si="0"/>
        <v>2547044</v>
      </c>
    </row>
    <row r="34" spans="1:5" x14ac:dyDescent="0.25">
      <c r="A34" s="5" t="s">
        <v>321</v>
      </c>
      <c r="B34" s="6" t="str">
        <f t="shared" si="1"/>
        <v>Res_RSU_BeY</v>
      </c>
      <c r="C34" s="55" t="s">
        <v>32</v>
      </c>
      <c r="D34" s="55" t="s">
        <v>60</v>
      </c>
      <c r="E34" s="57">
        <f t="shared" si="0"/>
        <v>-1850810</v>
      </c>
    </row>
    <row r="35" spans="1:5" x14ac:dyDescent="0.25">
      <c r="A35" s="5" t="s">
        <v>384</v>
      </c>
      <c r="B35" s="6" t="str">
        <f t="shared" si="1"/>
        <v>Res_Ekia_BeY</v>
      </c>
      <c r="C35" s="55" t="s">
        <v>33</v>
      </c>
      <c r="D35" s="55" t="s">
        <v>61</v>
      </c>
      <c r="E35" s="57">
        <f t="shared" si="0"/>
        <v>2925697</v>
      </c>
    </row>
    <row r="36" spans="1:5" x14ac:dyDescent="0.25">
      <c r="A36" s="5" t="s">
        <v>385</v>
      </c>
      <c r="B36" s="6" t="str">
        <f t="shared" si="1"/>
        <v>Res_Xind_BeY</v>
      </c>
      <c r="C36" s="55" t="s">
        <v>34</v>
      </c>
      <c r="D36" s="55" t="s">
        <v>62</v>
      </c>
      <c r="E36" s="57">
        <f t="shared" si="0"/>
        <v>2037149</v>
      </c>
    </row>
    <row r="37" spans="1:5" x14ac:dyDescent="0.25">
      <c r="A37" s="5" t="s">
        <v>386</v>
      </c>
      <c r="B37" s="6" t="str">
        <f t="shared" si="1"/>
        <v>Res_Xomk_BeY</v>
      </c>
      <c r="C37" s="55" t="s">
        <v>35</v>
      </c>
      <c r="D37" s="55" t="s">
        <v>194</v>
      </c>
      <c r="E37" s="57">
        <f t="shared" si="0"/>
        <v>-1243826</v>
      </c>
    </row>
    <row r="38" spans="1:5" x14ac:dyDescent="0.25">
      <c r="A38" s="5" t="s">
        <v>295</v>
      </c>
      <c r="B38" s="6" t="str">
        <f t="shared" si="1"/>
        <v>Res_ROA_BeY</v>
      </c>
      <c r="C38" s="55" t="s">
        <v>36</v>
      </c>
      <c r="D38" s="55" t="s">
        <v>63</v>
      </c>
      <c r="E38" s="57">
        <f t="shared" si="0"/>
        <v>0</v>
      </c>
    </row>
    <row r="39" spans="1:5" x14ac:dyDescent="0.25">
      <c r="A39" s="5" t="s">
        <v>325</v>
      </c>
      <c r="B39" s="6" t="str">
        <f t="shared" si="1"/>
        <v>Res_RfSTot_BeY</v>
      </c>
      <c r="C39" s="58" t="s">
        <v>37</v>
      </c>
      <c r="D39" s="58" t="s">
        <v>403</v>
      </c>
      <c r="E39" s="57">
        <f t="shared" si="0"/>
        <v>4415253</v>
      </c>
    </row>
    <row r="40" spans="1:5" x14ac:dyDescent="0.25">
      <c r="A40" s="5" t="s">
        <v>296</v>
      </c>
      <c r="B40" s="6" t="str">
        <f t="shared" si="1"/>
        <v>Res_SEk_BeY</v>
      </c>
      <c r="C40" s="55" t="s">
        <v>38</v>
      </c>
      <c r="D40" s="55" t="s">
        <v>64</v>
      </c>
      <c r="E40" s="57">
        <f t="shared" si="0"/>
        <v>-729424</v>
      </c>
    </row>
    <row r="41" spans="1:5" x14ac:dyDescent="0.25">
      <c r="A41" s="5" t="s">
        <v>269</v>
      </c>
      <c r="B41" s="6" t="str">
        <f t="shared" si="1"/>
        <v>Res_ResTot_BeY</v>
      </c>
      <c r="C41" s="58" t="s">
        <v>39</v>
      </c>
      <c r="D41" s="58" t="s">
        <v>195</v>
      </c>
      <c r="E41" s="57">
        <f t="shared" si="0"/>
        <v>3685830</v>
      </c>
    </row>
    <row r="42" spans="1:5" x14ac:dyDescent="0.25">
      <c r="A42" s="5"/>
      <c r="C42" s="58"/>
      <c r="D42" s="58"/>
      <c r="E42" s="58"/>
    </row>
    <row r="43" spans="1:5" x14ac:dyDescent="0.25">
      <c r="A43" s="5"/>
      <c r="C43" s="58"/>
      <c r="D43" s="58" t="s">
        <v>65</v>
      </c>
      <c r="E43" s="58"/>
    </row>
    <row r="44" spans="1:5" x14ac:dyDescent="0.25">
      <c r="A44" s="5" t="s">
        <v>297</v>
      </c>
      <c r="B44" s="6" t="str">
        <f t="shared" ref="B44:B63" si="2">"Res_"&amp;A44&amp;"_"&amp;$B$6</f>
        <v>Res_SB_BeY</v>
      </c>
      <c r="C44" s="55" t="s">
        <v>40</v>
      </c>
      <c r="D44" s="55" t="s">
        <v>85</v>
      </c>
      <c r="E44" s="57">
        <f t="shared" ref="E44:E63" si="3">INDEX(LivTpk,2,MATCH($B44,LivTpk_var,0))</f>
        <v>7052509</v>
      </c>
    </row>
    <row r="45" spans="1:5" x14ac:dyDescent="0.25">
      <c r="A45" s="5" t="s">
        <v>322</v>
      </c>
      <c r="B45" s="6" t="str">
        <f t="shared" si="2"/>
        <v>Res_SAF_BeY</v>
      </c>
      <c r="C45" s="55" t="s">
        <v>41</v>
      </c>
      <c r="D45" s="55" t="s">
        <v>86</v>
      </c>
      <c r="E45" s="57">
        <f t="shared" si="3"/>
        <v>-145114</v>
      </c>
    </row>
    <row r="46" spans="1:5" x14ac:dyDescent="0.25">
      <c r="A46" s="5" t="s">
        <v>323</v>
      </c>
      <c r="B46" s="6" t="str">
        <f t="shared" si="2"/>
        <v>Res_SPh_BeY</v>
      </c>
      <c r="C46" s="55" t="s">
        <v>42</v>
      </c>
      <c r="D46" s="55" t="s">
        <v>87</v>
      </c>
      <c r="E46" s="57">
        <f t="shared" si="3"/>
        <v>771133</v>
      </c>
    </row>
    <row r="47" spans="1:5" x14ac:dyDescent="0.25">
      <c r="A47" s="5" t="s">
        <v>313</v>
      </c>
      <c r="B47" s="6" t="str">
        <f t="shared" si="2"/>
        <v>Res_SFRm_BeY</v>
      </c>
      <c r="C47" s="55" t="s">
        <v>43</v>
      </c>
      <c r="D47" s="55" t="s">
        <v>196</v>
      </c>
      <c r="E47" s="57">
        <f t="shared" si="3"/>
        <v>173519</v>
      </c>
    </row>
    <row r="48" spans="1:5" x14ac:dyDescent="0.25">
      <c r="A48" s="5" t="s">
        <v>298</v>
      </c>
      <c r="B48" s="6" t="str">
        <f t="shared" si="2"/>
        <v>Res_SGP_BeY</v>
      </c>
      <c r="C48" s="55" t="s">
        <v>44</v>
      </c>
      <c r="D48" s="55" t="s">
        <v>88</v>
      </c>
      <c r="E48" s="57">
        <f t="shared" si="3"/>
        <v>0</v>
      </c>
    </row>
    <row r="49" spans="1:5" x14ac:dyDescent="0.25">
      <c r="A49" s="5" t="s">
        <v>309</v>
      </c>
      <c r="B49" s="6" t="str">
        <f t="shared" si="2"/>
        <v>Res_SPTot_BeY</v>
      </c>
      <c r="C49" s="58" t="s">
        <v>45</v>
      </c>
      <c r="D49" s="58" t="s">
        <v>198</v>
      </c>
      <c r="E49" s="57">
        <f t="shared" si="3"/>
        <v>7852047</v>
      </c>
    </row>
    <row r="50" spans="1:5" x14ac:dyDescent="0.25">
      <c r="A50" s="5" t="s">
        <v>299</v>
      </c>
      <c r="B50" s="6" t="str">
        <f t="shared" si="2"/>
        <v>Res_SFR_BeY</v>
      </c>
      <c r="C50" s="55" t="s">
        <v>66</v>
      </c>
      <c r="D50" s="55" t="s">
        <v>89</v>
      </c>
      <c r="E50" s="57">
        <f t="shared" si="3"/>
        <v>-12637</v>
      </c>
    </row>
    <row r="51" spans="1:5" x14ac:dyDescent="0.25">
      <c r="A51" s="5" t="s">
        <v>300</v>
      </c>
      <c r="B51" s="6" t="str">
        <f t="shared" si="2"/>
        <v>Res_SUE_BeY</v>
      </c>
      <c r="C51" s="55" t="s">
        <v>67</v>
      </c>
      <c r="D51" s="55" t="s">
        <v>90</v>
      </c>
      <c r="E51" s="57">
        <f t="shared" si="3"/>
        <v>-6522350</v>
      </c>
    </row>
    <row r="52" spans="1:5" x14ac:dyDescent="0.25">
      <c r="A52" s="5" t="s">
        <v>301</v>
      </c>
      <c r="B52" s="6" t="str">
        <f t="shared" si="2"/>
        <v>Res_SMG_BeY</v>
      </c>
      <c r="C52" s="55" t="s">
        <v>68</v>
      </c>
      <c r="D52" s="55" t="s">
        <v>53</v>
      </c>
      <c r="E52" s="57">
        <f t="shared" si="3"/>
        <v>165940</v>
      </c>
    </row>
    <row r="53" spans="1:5" x14ac:dyDescent="0.25">
      <c r="A53" s="5" t="s">
        <v>302</v>
      </c>
      <c r="B53" s="6" t="str">
        <f t="shared" si="2"/>
        <v>Res_SEh_BeY</v>
      </c>
      <c r="C53" s="55" t="s">
        <v>69</v>
      </c>
      <c r="D53" s="55" t="s">
        <v>54</v>
      </c>
      <c r="E53" s="57">
        <f t="shared" si="3"/>
        <v>-2140794</v>
      </c>
    </row>
    <row r="54" spans="1:5" x14ac:dyDescent="0.25">
      <c r="A54" s="5" t="s">
        <v>310</v>
      </c>
      <c r="B54" s="6" t="str">
        <f t="shared" si="2"/>
        <v>Res_SRm_BeY</v>
      </c>
      <c r="C54" s="55" t="s">
        <v>70</v>
      </c>
      <c r="D54" s="55" t="s">
        <v>197</v>
      </c>
      <c r="E54" s="57">
        <f t="shared" si="3"/>
        <v>-770575</v>
      </c>
    </row>
    <row r="55" spans="1:5" x14ac:dyDescent="0.25">
      <c r="A55" s="5" t="s">
        <v>303</v>
      </c>
      <c r="B55" s="6" t="str">
        <f t="shared" si="2"/>
        <v>Res_SGEh_BeY</v>
      </c>
      <c r="C55" s="55" t="s">
        <v>71</v>
      </c>
      <c r="D55" s="55" t="s">
        <v>55</v>
      </c>
      <c r="E55" s="57">
        <f t="shared" si="3"/>
        <v>-11987</v>
      </c>
    </row>
    <row r="56" spans="1:5" x14ac:dyDescent="0.25">
      <c r="A56" s="5" t="s">
        <v>311</v>
      </c>
      <c r="B56" s="6" t="str">
        <f t="shared" si="2"/>
        <v>Res_SETot_BeY</v>
      </c>
      <c r="C56" s="58" t="s">
        <v>72</v>
      </c>
      <c r="D56" s="59" t="s">
        <v>199</v>
      </c>
      <c r="E56" s="57">
        <f t="shared" si="3"/>
        <v>-9279766</v>
      </c>
    </row>
    <row r="57" spans="1:5" x14ac:dyDescent="0.25">
      <c r="A57" s="5" t="s">
        <v>304</v>
      </c>
      <c r="B57" s="6" t="str">
        <f t="shared" si="2"/>
        <v>Res_SBP_BeY</v>
      </c>
      <c r="C57" s="55" t="s">
        <v>73</v>
      </c>
      <c r="D57" s="55" t="s">
        <v>91</v>
      </c>
      <c r="E57" s="57">
        <f t="shared" si="3"/>
        <v>-774291</v>
      </c>
    </row>
    <row r="58" spans="1:5" x14ac:dyDescent="0.25">
      <c r="A58" s="5" t="s">
        <v>305</v>
      </c>
      <c r="B58" s="6" t="str">
        <f t="shared" si="2"/>
        <v>Res_SEom_BeY</v>
      </c>
      <c r="C58" s="55" t="s">
        <v>74</v>
      </c>
      <c r="D58" s="55" t="s">
        <v>57</v>
      </c>
      <c r="E58" s="57">
        <f t="shared" si="3"/>
        <v>-208426</v>
      </c>
    </row>
    <row r="59" spans="1:5" x14ac:dyDescent="0.25">
      <c r="A59" s="5" t="s">
        <v>306</v>
      </c>
      <c r="B59" s="6" t="str">
        <f t="shared" si="2"/>
        <v>Res_SAdm_BeY</v>
      </c>
      <c r="C59" s="55" t="s">
        <v>75</v>
      </c>
      <c r="D59" s="55" t="s">
        <v>92</v>
      </c>
      <c r="E59" s="57">
        <f t="shared" si="3"/>
        <v>-401008</v>
      </c>
    </row>
    <row r="60" spans="1:5" x14ac:dyDescent="0.25">
      <c r="A60" s="5" t="s">
        <v>324</v>
      </c>
      <c r="B60" s="6" t="str">
        <f t="shared" si="2"/>
        <v>Res_SPGG_BeY</v>
      </c>
      <c r="C60" s="55" t="s">
        <v>76</v>
      </c>
      <c r="D60" s="55" t="s">
        <v>93</v>
      </c>
      <c r="E60" s="57">
        <f t="shared" si="3"/>
        <v>25606</v>
      </c>
    </row>
    <row r="61" spans="1:5" x14ac:dyDescent="0.25">
      <c r="A61" s="5" t="s">
        <v>307</v>
      </c>
      <c r="B61" s="6" t="str">
        <f t="shared" si="2"/>
        <v>Res_SDTot_BeY</v>
      </c>
      <c r="C61" s="58" t="s">
        <v>77</v>
      </c>
      <c r="D61" s="58" t="s">
        <v>200</v>
      </c>
      <c r="E61" s="57">
        <f t="shared" si="3"/>
        <v>-583828</v>
      </c>
    </row>
    <row r="62" spans="1:5" x14ac:dyDescent="0.25">
      <c r="A62" s="5" t="s">
        <v>308</v>
      </c>
      <c r="B62" s="6" t="str">
        <f t="shared" si="2"/>
        <v>Res_SSU_BeY</v>
      </c>
      <c r="C62" s="55" t="s">
        <v>78</v>
      </c>
      <c r="D62" s="55" t="s">
        <v>94</v>
      </c>
      <c r="E62" s="57">
        <f t="shared" si="3"/>
        <v>947665</v>
      </c>
    </row>
    <row r="63" spans="1:5" ht="26.25" customHeight="1" x14ac:dyDescent="0.25">
      <c r="A63" s="5" t="s">
        <v>312</v>
      </c>
      <c r="B63" s="6" t="str">
        <f t="shared" si="2"/>
        <v>Res_SRTot_BeY</v>
      </c>
      <c r="C63" s="58" t="s">
        <v>79</v>
      </c>
      <c r="D63" s="59" t="s">
        <v>202</v>
      </c>
      <c r="E63" s="57">
        <f t="shared" si="3"/>
        <v>-1850810</v>
      </c>
    </row>
    <row r="64" spans="1:5" x14ac:dyDescent="0.25"/>
  </sheetData>
  <sheetProtection password="BF77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&amp;C&amp;G</oddHeader>
  </headerFooter>
  <rowBreaks count="1" manualBreakCount="1">
    <brk id="31" max="16383" man="1"/>
  </rowBreaks>
  <ignoredErrors>
    <ignoredError sqref="C5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108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1" width="0" style="6" hidden="1" customWidth="1"/>
    <col min="2" max="2" width="16.140625" style="6" hidden="1" customWidth="1"/>
    <col min="3" max="3" width="5" customWidth="1"/>
    <col min="4" max="4" width="109.5703125" customWidth="1"/>
    <col min="5" max="5" width="14.42578125" customWidth="1"/>
    <col min="6" max="6" width="4.5703125" customWidth="1"/>
    <col min="7" max="16384" width="9.140625" hidden="1"/>
  </cols>
  <sheetData>
    <row r="1" spans="1:5" s="6" customFormat="1" x14ac:dyDescent="0.25">
      <c r="C1" s="83" t="s">
        <v>908</v>
      </c>
      <c r="D1" s="83"/>
      <c r="E1" s="54"/>
    </row>
    <row r="2" spans="1:5" s="6" customFormat="1" x14ac:dyDescent="0.25">
      <c r="C2" s="54"/>
      <c r="D2" s="54"/>
      <c r="E2" s="54"/>
    </row>
    <row r="3" spans="1:5" s="6" customFormat="1" x14ac:dyDescent="0.25">
      <c r="C3" s="54"/>
      <c r="D3" s="54"/>
      <c r="E3" s="54"/>
    </row>
    <row r="4" spans="1:5" ht="30" customHeight="1" x14ac:dyDescent="0.25">
      <c r="C4" s="84" t="s">
        <v>910</v>
      </c>
      <c r="D4" s="85"/>
      <c r="E4" s="86"/>
    </row>
    <row r="5" spans="1:5" ht="15" customHeight="1" x14ac:dyDescent="0.25">
      <c r="C5" s="87" t="s">
        <v>187</v>
      </c>
      <c r="D5" s="88"/>
      <c r="E5" s="89"/>
    </row>
    <row r="6" spans="1:5" ht="22.5" customHeight="1" x14ac:dyDescent="0.25">
      <c r="C6" s="55"/>
      <c r="D6" s="55"/>
      <c r="E6" s="56" t="s">
        <v>398</v>
      </c>
    </row>
    <row r="7" spans="1:5" ht="15" customHeight="1" x14ac:dyDescent="0.25">
      <c r="B7" s="5" t="s">
        <v>278</v>
      </c>
      <c r="C7" s="55"/>
      <c r="D7" s="58" t="s">
        <v>95</v>
      </c>
      <c r="E7" s="56"/>
    </row>
    <row r="8" spans="1:5" x14ac:dyDescent="0.25">
      <c r="A8" s="2" t="s">
        <v>247</v>
      </c>
      <c r="B8" s="6" t="str">
        <f>"Bal_"&amp;$B$7&amp;"_"&amp;$A8</f>
        <v>Bal_AkPa_iak</v>
      </c>
      <c r="C8" s="55" t="s">
        <v>5</v>
      </c>
      <c r="D8" s="55" t="s">
        <v>96</v>
      </c>
      <c r="E8" s="57">
        <f t="shared" ref="E8:E52" si="0">INDEX(LivTpk,2,MATCH($B8,LivTpk_var,0))</f>
        <v>3284271</v>
      </c>
    </row>
    <row r="9" spans="1:5" x14ac:dyDescent="0.25">
      <c r="A9" s="2" t="s">
        <v>248</v>
      </c>
      <c r="B9" s="6" t="str">
        <f t="shared" ref="B9:B52" si="1">"Bal_"&amp;$B$7&amp;"_"&amp;$A9</f>
        <v>Bal_AkPa_Dm</v>
      </c>
      <c r="C9" s="55" t="s">
        <v>6</v>
      </c>
      <c r="D9" s="55" t="s">
        <v>97</v>
      </c>
      <c r="E9" s="57">
        <f t="shared" si="0"/>
        <v>66432</v>
      </c>
    </row>
    <row r="10" spans="1:5" x14ac:dyDescent="0.25">
      <c r="A10" s="2" t="s">
        <v>249</v>
      </c>
      <c r="B10" s="6" t="str">
        <f t="shared" si="1"/>
        <v>Bal_AkPa_Dejd</v>
      </c>
      <c r="C10" s="55" t="s">
        <v>7</v>
      </c>
      <c r="D10" s="55" t="s">
        <v>98</v>
      </c>
      <c r="E10" s="57">
        <f t="shared" si="0"/>
        <v>554333</v>
      </c>
    </row>
    <row r="11" spans="1:5" x14ac:dyDescent="0.25">
      <c r="A11" s="2" t="s">
        <v>327</v>
      </c>
      <c r="B11" s="6" t="str">
        <f t="shared" si="1"/>
        <v>Bal_AkPa_MATot</v>
      </c>
      <c r="C11" s="58" t="s">
        <v>8</v>
      </c>
      <c r="D11" s="58" t="s">
        <v>99</v>
      </c>
      <c r="E11" s="57">
        <f t="shared" si="0"/>
        <v>620765</v>
      </c>
    </row>
    <row r="12" spans="1:5" x14ac:dyDescent="0.25">
      <c r="A12" s="2" t="s">
        <v>375</v>
      </c>
      <c r="B12" s="6" t="str">
        <f t="shared" si="1"/>
        <v>Bal_AkPa_iEjd</v>
      </c>
      <c r="C12" s="55" t="s">
        <v>9</v>
      </c>
      <c r="D12" s="55" t="s">
        <v>100</v>
      </c>
      <c r="E12" s="57">
        <f t="shared" si="0"/>
        <v>709813</v>
      </c>
    </row>
    <row r="13" spans="1:5" x14ac:dyDescent="0.25">
      <c r="A13" s="2" t="s">
        <v>376</v>
      </c>
      <c r="B13" s="6" t="str">
        <f t="shared" si="1"/>
        <v>Bal_AkPa_KapTv</v>
      </c>
      <c r="C13" s="55" t="s">
        <v>10</v>
      </c>
      <c r="D13" s="55" t="s">
        <v>101</v>
      </c>
      <c r="E13" s="57">
        <f t="shared" si="0"/>
        <v>343998612</v>
      </c>
    </row>
    <row r="14" spans="1:5" x14ac:dyDescent="0.25">
      <c r="A14" s="2" t="s">
        <v>377</v>
      </c>
      <c r="B14" s="6" t="str">
        <f t="shared" si="1"/>
        <v>Bal_AkPa_UTv</v>
      </c>
      <c r="C14" s="55" t="s">
        <v>11</v>
      </c>
      <c r="D14" s="55" t="s">
        <v>102</v>
      </c>
      <c r="E14" s="57">
        <f t="shared" si="0"/>
        <v>7231436</v>
      </c>
    </row>
    <row r="15" spans="1:5" x14ac:dyDescent="0.25">
      <c r="A15" s="2" t="s">
        <v>378</v>
      </c>
      <c r="B15" s="6" t="str">
        <f t="shared" si="1"/>
        <v>Bal_AkPa_KapAv</v>
      </c>
      <c r="C15" s="55" t="s">
        <v>12</v>
      </c>
      <c r="D15" s="55" t="s">
        <v>103</v>
      </c>
      <c r="E15" s="57">
        <f t="shared" si="0"/>
        <v>11551346</v>
      </c>
    </row>
    <row r="16" spans="1:5" x14ac:dyDescent="0.25">
      <c r="A16" s="2" t="s">
        <v>379</v>
      </c>
      <c r="B16" s="6" t="str">
        <f t="shared" si="1"/>
        <v>Bal_AkPa_UAv</v>
      </c>
      <c r="C16" s="55" t="s">
        <v>13</v>
      </c>
      <c r="D16" s="55" t="s">
        <v>104</v>
      </c>
      <c r="E16" s="57">
        <f t="shared" si="0"/>
        <v>1174084</v>
      </c>
    </row>
    <row r="17" spans="1:5" x14ac:dyDescent="0.25">
      <c r="A17" s="2" t="s">
        <v>251</v>
      </c>
      <c r="B17" s="6" t="str">
        <f t="shared" si="1"/>
        <v>Bal_AkPa_invTot</v>
      </c>
      <c r="C17" s="58" t="s">
        <v>14</v>
      </c>
      <c r="D17" s="58" t="s">
        <v>105</v>
      </c>
      <c r="E17" s="57">
        <f t="shared" si="0"/>
        <v>363955478</v>
      </c>
    </row>
    <row r="18" spans="1:5" x14ac:dyDescent="0.25">
      <c r="A18" s="2" t="s">
        <v>252</v>
      </c>
      <c r="B18" s="6" t="str">
        <f t="shared" si="1"/>
        <v>Bal_AkPa_Kapa</v>
      </c>
      <c r="C18" s="55" t="s">
        <v>15</v>
      </c>
      <c r="D18" s="55" t="s">
        <v>106</v>
      </c>
      <c r="E18" s="57">
        <f t="shared" si="0"/>
        <v>185550854</v>
      </c>
    </row>
    <row r="19" spans="1:5" x14ac:dyDescent="0.25">
      <c r="A19" s="2" t="s">
        <v>253</v>
      </c>
      <c r="B19" s="6" t="str">
        <f t="shared" si="1"/>
        <v>Bal_AkPa_invAn</v>
      </c>
      <c r="C19" s="55" t="s">
        <v>16</v>
      </c>
      <c r="D19" s="55" t="s">
        <v>107</v>
      </c>
      <c r="E19" s="57">
        <f t="shared" si="0"/>
        <v>70078806</v>
      </c>
    </row>
    <row r="20" spans="1:5" x14ac:dyDescent="0.25">
      <c r="A20" s="2" t="s">
        <v>399</v>
      </c>
      <c r="B20" s="6" t="str">
        <f t="shared" si="1"/>
        <v>Bal_AkPa_ObL</v>
      </c>
      <c r="C20" s="55" t="s">
        <v>17</v>
      </c>
      <c r="D20" s="55" t="s">
        <v>108</v>
      </c>
      <c r="E20" s="57">
        <f t="shared" si="0"/>
        <v>550333709</v>
      </c>
    </row>
    <row r="21" spans="1:5" x14ac:dyDescent="0.25">
      <c r="A21" s="2" t="s">
        <v>254</v>
      </c>
      <c r="B21" s="6" t="str">
        <f t="shared" si="1"/>
        <v>Bal_AkPa_AnKi</v>
      </c>
      <c r="C21" s="55" t="s">
        <v>18</v>
      </c>
      <c r="D21" s="55" t="s">
        <v>109</v>
      </c>
      <c r="E21" s="57">
        <f t="shared" si="0"/>
        <v>4519</v>
      </c>
    </row>
    <row r="22" spans="1:5" x14ac:dyDescent="0.25">
      <c r="A22" s="2" t="s">
        <v>255</v>
      </c>
      <c r="B22" s="6" t="str">
        <f t="shared" si="1"/>
        <v>Bal_AkPa_PUd</v>
      </c>
      <c r="C22" s="55" t="s">
        <v>19</v>
      </c>
      <c r="D22" s="55" t="s">
        <v>110</v>
      </c>
      <c r="E22" s="57">
        <f t="shared" si="0"/>
        <v>2251946</v>
      </c>
    </row>
    <row r="23" spans="1:5" x14ac:dyDescent="0.25">
      <c r="A23" s="2" t="s">
        <v>256</v>
      </c>
      <c r="B23" s="6" t="str">
        <f t="shared" si="1"/>
        <v>Bal_AkPa_Xud</v>
      </c>
      <c r="C23" s="55" t="s">
        <v>20</v>
      </c>
      <c r="D23" s="55" t="s">
        <v>111</v>
      </c>
      <c r="E23" s="57">
        <f t="shared" si="0"/>
        <v>5458942</v>
      </c>
    </row>
    <row r="24" spans="1:5" x14ac:dyDescent="0.25">
      <c r="A24" s="2" t="s">
        <v>257</v>
      </c>
      <c r="B24" s="6" t="str">
        <f t="shared" si="1"/>
        <v>Bal_AkPa_iKre</v>
      </c>
      <c r="C24" s="55" t="s">
        <v>21</v>
      </c>
      <c r="D24" s="55" t="s">
        <v>112</v>
      </c>
      <c r="E24" s="57">
        <f t="shared" si="0"/>
        <v>17500091</v>
      </c>
    </row>
    <row r="25" spans="1:5" x14ac:dyDescent="0.25">
      <c r="A25" s="2" t="s">
        <v>258</v>
      </c>
      <c r="B25" s="6" t="str">
        <f t="shared" si="1"/>
        <v>Bal_AkPa_Xinv</v>
      </c>
      <c r="C25" s="55" t="s">
        <v>22</v>
      </c>
      <c r="D25" s="55" t="s">
        <v>113</v>
      </c>
      <c r="E25" s="57">
        <f t="shared" si="0"/>
        <v>202385219</v>
      </c>
    </row>
    <row r="26" spans="1:5" x14ac:dyDescent="0.25">
      <c r="A26" s="2" t="s">
        <v>387</v>
      </c>
      <c r="B26" s="6" t="str">
        <f t="shared" si="1"/>
        <v>Bal_AkPa_FinTot</v>
      </c>
      <c r="C26" s="58" t="s">
        <v>23</v>
      </c>
      <c r="D26" s="58" t="s">
        <v>203</v>
      </c>
      <c r="E26" s="57">
        <f t="shared" si="0"/>
        <v>1033564085</v>
      </c>
    </row>
    <row r="27" spans="1:5" x14ac:dyDescent="0.25">
      <c r="A27" s="2" t="s">
        <v>259</v>
      </c>
      <c r="B27" s="6" t="str">
        <f t="shared" si="1"/>
        <v>Bal_AkPa_Gfd</v>
      </c>
      <c r="C27" s="55" t="s">
        <v>24</v>
      </c>
      <c r="D27" s="55" t="s">
        <v>114</v>
      </c>
      <c r="E27" s="57">
        <f t="shared" si="0"/>
        <v>0</v>
      </c>
    </row>
    <row r="28" spans="1:5" x14ac:dyDescent="0.25">
      <c r="A28" s="2" t="s">
        <v>250</v>
      </c>
      <c r="B28" s="6" t="str">
        <f t="shared" si="1"/>
        <v>Bal_AkPa_iakTot</v>
      </c>
      <c r="C28" s="58" t="s">
        <v>25</v>
      </c>
      <c r="D28" s="58" t="s">
        <v>115</v>
      </c>
      <c r="E28" s="57">
        <f t="shared" si="0"/>
        <v>1398229376</v>
      </c>
    </row>
    <row r="29" spans="1:5" x14ac:dyDescent="0.25">
      <c r="A29" s="2" t="s">
        <v>328</v>
      </c>
      <c r="B29" s="6" t="str">
        <f t="shared" si="1"/>
        <v>Bal_AkPa_iakTM</v>
      </c>
      <c r="C29" s="55" t="s">
        <v>26</v>
      </c>
      <c r="D29" s="55" t="s">
        <v>204</v>
      </c>
      <c r="E29" s="57">
        <f t="shared" si="0"/>
        <v>1687816213</v>
      </c>
    </row>
    <row r="30" spans="1:5" x14ac:dyDescent="0.25">
      <c r="A30" s="2" t="s">
        <v>329</v>
      </c>
      <c r="B30" s="6" t="str">
        <f t="shared" si="1"/>
        <v>Bal_AkPa_GfPh</v>
      </c>
      <c r="C30" s="55" t="s">
        <v>27</v>
      </c>
      <c r="D30" s="60" t="s">
        <v>221</v>
      </c>
      <c r="E30" s="57">
        <f t="shared" si="0"/>
        <v>0</v>
      </c>
    </row>
    <row r="31" spans="1:5" x14ac:dyDescent="0.25">
      <c r="A31" s="2" t="s">
        <v>330</v>
      </c>
      <c r="B31" s="6" t="str">
        <f t="shared" si="1"/>
        <v>Bal_AkPa_GfLP</v>
      </c>
      <c r="C31" s="55" t="s">
        <v>28</v>
      </c>
      <c r="D31" s="55" t="s">
        <v>116</v>
      </c>
      <c r="E31" s="57">
        <f t="shared" si="0"/>
        <v>84602</v>
      </c>
    </row>
    <row r="32" spans="1:5" x14ac:dyDescent="0.25">
      <c r="A32" s="2" t="s">
        <v>331</v>
      </c>
      <c r="B32" s="6" t="str">
        <f t="shared" si="1"/>
        <v>Bal_AkPa_GfEh</v>
      </c>
      <c r="C32" s="55" t="s">
        <v>29</v>
      </c>
      <c r="D32" s="55" t="s">
        <v>117</v>
      </c>
      <c r="E32" s="57">
        <f t="shared" si="0"/>
        <v>585339</v>
      </c>
    </row>
    <row r="33" spans="1:5" x14ac:dyDescent="0.25">
      <c r="A33" s="2" t="s">
        <v>332</v>
      </c>
      <c r="B33" s="6" t="str">
        <f t="shared" si="1"/>
        <v>Bal_AkPa_Gfx</v>
      </c>
      <c r="C33" s="55" t="s">
        <v>30</v>
      </c>
      <c r="D33" s="55" t="s">
        <v>205</v>
      </c>
      <c r="E33" s="57">
        <f t="shared" si="0"/>
        <v>0</v>
      </c>
    </row>
    <row r="34" spans="1:5" x14ac:dyDescent="0.25">
      <c r="A34" s="2" t="s">
        <v>333</v>
      </c>
      <c r="B34" s="6" t="str">
        <f t="shared" si="1"/>
        <v>Bal_AkPa_GfTot</v>
      </c>
      <c r="C34" s="58" t="s">
        <v>31</v>
      </c>
      <c r="D34" s="58" t="s">
        <v>222</v>
      </c>
      <c r="E34" s="57">
        <f t="shared" si="0"/>
        <v>669941</v>
      </c>
    </row>
    <row r="35" spans="1:5" x14ac:dyDescent="0.25">
      <c r="A35" s="2" t="s">
        <v>334</v>
      </c>
      <c r="B35" s="6" t="str">
        <f t="shared" si="1"/>
        <v>Bal_AkPa_TFtM</v>
      </c>
      <c r="C35" s="55" t="s">
        <v>32</v>
      </c>
      <c r="D35" s="55" t="s">
        <v>118</v>
      </c>
      <c r="E35" s="57">
        <f t="shared" si="0"/>
        <v>3845034</v>
      </c>
    </row>
    <row r="36" spans="1:5" x14ac:dyDescent="0.25">
      <c r="A36" s="2" t="s">
        <v>335</v>
      </c>
      <c r="B36" s="6" t="str">
        <f t="shared" si="1"/>
        <v>Bal_AkPa_TFm</v>
      </c>
      <c r="C36" s="55" t="s">
        <v>33</v>
      </c>
      <c r="D36" s="55" t="s">
        <v>119</v>
      </c>
      <c r="E36" s="57">
        <f t="shared" si="0"/>
        <v>0</v>
      </c>
    </row>
    <row r="37" spans="1:5" x14ac:dyDescent="0.25">
      <c r="A37" s="2" t="s">
        <v>336</v>
      </c>
      <c r="B37" s="6" t="str">
        <f t="shared" si="1"/>
        <v>Bal_AkPa_TDFTot</v>
      </c>
      <c r="C37" s="58" t="s">
        <v>34</v>
      </c>
      <c r="D37" s="58" t="s">
        <v>223</v>
      </c>
      <c r="E37" s="57">
        <f t="shared" si="0"/>
        <v>3845034</v>
      </c>
    </row>
    <row r="38" spans="1:5" x14ac:dyDescent="0.25">
      <c r="A38" s="2" t="s">
        <v>337</v>
      </c>
      <c r="B38" s="6" t="str">
        <f t="shared" si="1"/>
        <v>Bal_AkPa_TFv</v>
      </c>
      <c r="C38" s="55" t="s">
        <v>35</v>
      </c>
      <c r="D38" s="55" t="s">
        <v>120</v>
      </c>
      <c r="E38" s="57">
        <f t="shared" si="0"/>
        <v>808760</v>
      </c>
    </row>
    <row r="39" spans="1:5" x14ac:dyDescent="0.25">
      <c r="A39" s="2" t="s">
        <v>338</v>
      </c>
      <c r="B39" s="6" t="str">
        <f t="shared" si="1"/>
        <v>Bal_AkPa_TTv</v>
      </c>
      <c r="C39" s="55" t="s">
        <v>36</v>
      </c>
      <c r="D39" s="55" t="s">
        <v>121</v>
      </c>
      <c r="E39" s="57">
        <f t="shared" si="0"/>
        <v>3480244</v>
      </c>
    </row>
    <row r="40" spans="1:5" x14ac:dyDescent="0.25">
      <c r="A40" s="2" t="s">
        <v>339</v>
      </c>
      <c r="B40" s="6" t="str">
        <f t="shared" si="1"/>
        <v>Bal_AkPa_TAv</v>
      </c>
      <c r="C40" s="55" t="s">
        <v>37</v>
      </c>
      <c r="D40" s="55" t="s">
        <v>122</v>
      </c>
      <c r="E40" s="57">
        <f t="shared" si="0"/>
        <v>9109</v>
      </c>
    </row>
    <row r="41" spans="1:5" x14ac:dyDescent="0.25">
      <c r="A41" s="2" t="s">
        <v>390</v>
      </c>
      <c r="B41" s="6" t="str">
        <f t="shared" si="1"/>
        <v>Bal_AkPa_XTh</v>
      </c>
      <c r="C41" s="55" t="s">
        <v>38</v>
      </c>
      <c r="D41" s="55" t="s">
        <v>123</v>
      </c>
      <c r="E41" s="57">
        <f t="shared" si="0"/>
        <v>9836301</v>
      </c>
    </row>
    <row r="42" spans="1:5" x14ac:dyDescent="0.25">
      <c r="A42" s="2" t="s">
        <v>340</v>
      </c>
      <c r="B42" s="6" t="str">
        <f t="shared" si="1"/>
        <v>Bal_AkPa_TTot</v>
      </c>
      <c r="C42" s="58" t="s">
        <v>39</v>
      </c>
      <c r="D42" s="58" t="s">
        <v>224</v>
      </c>
      <c r="E42" s="57">
        <f t="shared" si="0"/>
        <v>18649388</v>
      </c>
    </row>
    <row r="43" spans="1:5" x14ac:dyDescent="0.25">
      <c r="A43" s="2" t="s">
        <v>341</v>
      </c>
      <c r="B43" s="6" t="str">
        <f t="shared" si="1"/>
        <v>Bal_AkPa_AkMB</v>
      </c>
      <c r="C43" s="55" t="s">
        <v>40</v>
      </c>
      <c r="D43" s="55" t="s">
        <v>228</v>
      </c>
      <c r="E43" s="57">
        <f t="shared" si="0"/>
        <v>0</v>
      </c>
    </row>
    <row r="44" spans="1:5" x14ac:dyDescent="0.25">
      <c r="A44" s="2" t="s">
        <v>342</v>
      </c>
      <c r="B44" s="6" t="str">
        <f t="shared" si="1"/>
        <v>Bal_AkPa_ASa</v>
      </c>
      <c r="C44" s="55" t="s">
        <v>41</v>
      </c>
      <c r="D44" s="55" t="s">
        <v>124</v>
      </c>
      <c r="E44" s="57">
        <f t="shared" si="0"/>
        <v>316138</v>
      </c>
    </row>
    <row r="45" spans="1:5" x14ac:dyDescent="0.25">
      <c r="A45" s="2" t="s">
        <v>343</v>
      </c>
      <c r="B45" s="6" t="str">
        <f t="shared" si="1"/>
        <v>Bal_AkPa_USa</v>
      </c>
      <c r="C45" s="55" t="s">
        <v>42</v>
      </c>
      <c r="D45" s="55" t="s">
        <v>126</v>
      </c>
      <c r="E45" s="57">
        <f t="shared" si="0"/>
        <v>2615722</v>
      </c>
    </row>
    <row r="46" spans="1:5" x14ac:dyDescent="0.25">
      <c r="A46" s="2" t="s">
        <v>344</v>
      </c>
      <c r="B46" s="6" t="str">
        <f t="shared" si="1"/>
        <v>Bal_AkPa_LBe</v>
      </c>
      <c r="C46" s="55" t="s">
        <v>43</v>
      </c>
      <c r="D46" s="55" t="s">
        <v>125</v>
      </c>
      <c r="E46" s="57">
        <f t="shared" si="0"/>
        <v>26071465</v>
      </c>
    </row>
    <row r="47" spans="1:5" x14ac:dyDescent="0.25">
      <c r="A47" s="2" t="s">
        <v>388</v>
      </c>
      <c r="B47" s="6" t="str">
        <f t="shared" si="1"/>
        <v>Bal_AkPa_AkX</v>
      </c>
      <c r="C47" s="55" t="s">
        <v>44</v>
      </c>
      <c r="D47" s="55" t="s">
        <v>113</v>
      </c>
      <c r="E47" s="57">
        <f t="shared" si="0"/>
        <v>2795013</v>
      </c>
    </row>
    <row r="48" spans="1:5" x14ac:dyDescent="0.25">
      <c r="A48" s="2" t="s">
        <v>389</v>
      </c>
      <c r="B48" s="6" t="str">
        <f t="shared" si="1"/>
        <v>Bal_AkPa_AkXTot</v>
      </c>
      <c r="C48" s="58" t="s">
        <v>45</v>
      </c>
      <c r="D48" s="58" t="s">
        <v>225</v>
      </c>
      <c r="E48" s="57">
        <f t="shared" si="0"/>
        <v>31798337</v>
      </c>
    </row>
    <row r="49" spans="1:5" x14ac:dyDescent="0.25">
      <c r="A49" s="2" t="s">
        <v>393</v>
      </c>
      <c r="B49" s="6" t="str">
        <f t="shared" si="1"/>
        <v>Bal_AkPa_TrL</v>
      </c>
      <c r="C49" s="55" t="s">
        <v>66</v>
      </c>
      <c r="D49" s="55" t="s">
        <v>127</v>
      </c>
      <c r="E49" s="57">
        <f t="shared" si="0"/>
        <v>17204116</v>
      </c>
    </row>
    <row r="50" spans="1:5" x14ac:dyDescent="0.25">
      <c r="A50" s="2" t="s">
        <v>391</v>
      </c>
      <c r="B50" s="6" t="str">
        <f t="shared" si="1"/>
        <v>Bal_AkPa_XPap</v>
      </c>
      <c r="C50" s="55" t="s">
        <v>67</v>
      </c>
      <c r="D50" s="55" t="s">
        <v>128</v>
      </c>
      <c r="E50" s="57">
        <f t="shared" si="0"/>
        <v>2678849</v>
      </c>
    </row>
    <row r="51" spans="1:5" x14ac:dyDescent="0.25">
      <c r="A51" s="2" t="s">
        <v>392</v>
      </c>
      <c r="B51" s="6" t="str">
        <f t="shared" si="1"/>
        <v>Bal_AkPa_PapTot</v>
      </c>
      <c r="C51" s="58" t="s">
        <v>68</v>
      </c>
      <c r="D51" s="58" t="s">
        <v>226</v>
      </c>
      <c r="E51" s="57">
        <f t="shared" si="0"/>
        <v>19882965</v>
      </c>
    </row>
    <row r="52" spans="1:5" x14ac:dyDescent="0.25">
      <c r="A52" s="2" t="s">
        <v>260</v>
      </c>
      <c r="B52" s="6" t="str">
        <f t="shared" si="1"/>
        <v>Bal_AkPa_AktTot</v>
      </c>
      <c r="C52" s="58" t="s">
        <v>69</v>
      </c>
      <c r="D52" s="58" t="s">
        <v>227</v>
      </c>
      <c r="E52" s="57">
        <f t="shared" si="0"/>
        <v>3160281315</v>
      </c>
    </row>
    <row r="53" spans="1:5" x14ac:dyDescent="0.25">
      <c r="A53" s="1"/>
      <c r="C53" s="55"/>
      <c r="D53" s="55"/>
      <c r="E53" s="56"/>
    </row>
    <row r="54" spans="1:5" ht="15" customHeight="1" x14ac:dyDescent="0.25">
      <c r="A54" s="1"/>
      <c r="C54" s="55"/>
      <c r="D54" s="58" t="s">
        <v>129</v>
      </c>
      <c r="E54" s="56"/>
    </row>
    <row r="55" spans="1:5" x14ac:dyDescent="0.25">
      <c r="A55" s="2" t="s">
        <v>261</v>
      </c>
      <c r="B55" s="6" t="str">
        <f t="shared" ref="B55:B107" si="2">"Bal_"&amp;$B$7&amp;"_"&amp;$A55</f>
        <v>Bal_AkPa_AGk</v>
      </c>
      <c r="C55" s="55" t="s">
        <v>70</v>
      </c>
      <c r="D55" s="55" t="s">
        <v>160</v>
      </c>
      <c r="E55" s="57">
        <f t="shared" ref="E55:E86" si="3">INDEX(LivTpk,2,MATCH($B55,LivTpk_var,0))</f>
        <v>2638929</v>
      </c>
    </row>
    <row r="56" spans="1:5" x14ac:dyDescent="0.25">
      <c r="A56" s="2" t="s">
        <v>262</v>
      </c>
      <c r="B56" s="6" t="str">
        <f t="shared" si="2"/>
        <v>Bal_AkPa_OEm</v>
      </c>
      <c r="C56" s="55" t="s">
        <v>71</v>
      </c>
      <c r="D56" s="55" t="s">
        <v>161</v>
      </c>
      <c r="E56" s="57">
        <f t="shared" si="3"/>
        <v>305000</v>
      </c>
    </row>
    <row r="57" spans="1:5" x14ac:dyDescent="0.25">
      <c r="A57" s="2" t="s">
        <v>400</v>
      </c>
      <c r="B57" s="6" t="str">
        <f t="shared" si="2"/>
        <v>Bal_AkPa_OhL</v>
      </c>
      <c r="C57" s="55" t="s">
        <v>72</v>
      </c>
      <c r="D57" s="55" t="s">
        <v>162</v>
      </c>
      <c r="E57" s="57">
        <f t="shared" si="3"/>
        <v>22130</v>
      </c>
    </row>
    <row r="58" spans="1:5" x14ac:dyDescent="0.25">
      <c r="A58" s="2" t="s">
        <v>263</v>
      </c>
      <c r="B58" s="6" t="str">
        <f t="shared" si="2"/>
        <v>Bal_AkPa_AVUE</v>
      </c>
      <c r="C58" s="55" t="s">
        <v>73</v>
      </c>
      <c r="D58" s="55" t="s">
        <v>163</v>
      </c>
      <c r="E58" s="57">
        <f t="shared" si="3"/>
        <v>98660</v>
      </c>
    </row>
    <row r="59" spans="1:5" x14ac:dyDescent="0.25">
      <c r="A59" s="2" t="s">
        <v>264</v>
      </c>
      <c r="B59" s="6" t="str">
        <f t="shared" si="2"/>
        <v>Bal_AkPa_AVSB</v>
      </c>
      <c r="C59" s="55" t="s">
        <v>74</v>
      </c>
      <c r="D59" s="55" t="s">
        <v>164</v>
      </c>
      <c r="E59" s="57">
        <f t="shared" si="3"/>
        <v>0</v>
      </c>
    </row>
    <row r="60" spans="1:5" x14ac:dyDescent="0.25">
      <c r="A60" s="2" t="s">
        <v>345</v>
      </c>
      <c r="B60" s="6" t="str">
        <f t="shared" si="2"/>
        <v>Bal_AkPa_XVr</v>
      </c>
      <c r="C60" s="55" t="s">
        <v>75</v>
      </c>
      <c r="D60" s="55" t="s">
        <v>165</v>
      </c>
      <c r="E60" s="57">
        <f t="shared" si="3"/>
        <v>0</v>
      </c>
    </row>
    <row r="61" spans="1:5" x14ac:dyDescent="0.25">
      <c r="A61" s="2" t="s">
        <v>265</v>
      </c>
      <c r="B61" s="6" t="str">
        <f t="shared" si="2"/>
        <v>Bal_AkPa_AVTot</v>
      </c>
      <c r="C61" s="58" t="s">
        <v>76</v>
      </c>
      <c r="D61" s="58" t="s">
        <v>236</v>
      </c>
      <c r="E61" s="57">
        <f t="shared" si="3"/>
        <v>120790</v>
      </c>
    </row>
    <row r="62" spans="1:5" x14ac:dyDescent="0.25">
      <c r="A62" s="2" t="s">
        <v>266</v>
      </c>
      <c r="B62" s="6" t="str">
        <f t="shared" si="2"/>
        <v>Bal_AkPa_Sif</v>
      </c>
      <c r="C62" s="55" t="s">
        <v>77</v>
      </c>
      <c r="D62" s="55" t="s">
        <v>166</v>
      </c>
      <c r="E62" s="57">
        <f t="shared" si="3"/>
        <v>4048337</v>
      </c>
    </row>
    <row r="63" spans="1:5" x14ac:dyDescent="0.25">
      <c r="A63" s="2" t="s">
        <v>267</v>
      </c>
      <c r="B63" s="6" t="str">
        <f t="shared" si="2"/>
        <v>Bal_AkPa_VeH</v>
      </c>
      <c r="C63" s="55" t="s">
        <v>78</v>
      </c>
      <c r="D63" s="55" t="s">
        <v>167</v>
      </c>
      <c r="E63" s="57">
        <f t="shared" si="3"/>
        <v>0</v>
      </c>
    </row>
    <row r="64" spans="1:5" x14ac:dyDescent="0.25">
      <c r="A64" s="2" t="s">
        <v>268</v>
      </c>
      <c r="B64" s="6" t="str">
        <f t="shared" si="2"/>
        <v>Bal_AkPa_XH</v>
      </c>
      <c r="C64" s="55" t="s">
        <v>79</v>
      </c>
      <c r="D64" s="55" t="s">
        <v>168</v>
      </c>
      <c r="E64" s="57">
        <f t="shared" si="3"/>
        <v>0</v>
      </c>
    </row>
    <row r="65" spans="1:5" x14ac:dyDescent="0.25">
      <c r="A65" s="2" t="s">
        <v>269</v>
      </c>
      <c r="B65" s="6" t="str">
        <f t="shared" si="2"/>
        <v>Bal_AkPa_ResTot</v>
      </c>
      <c r="C65" s="58" t="s">
        <v>80</v>
      </c>
      <c r="D65" s="58" t="s">
        <v>237</v>
      </c>
      <c r="E65" s="57">
        <f t="shared" si="3"/>
        <v>4048337</v>
      </c>
    </row>
    <row r="66" spans="1:5" x14ac:dyDescent="0.25">
      <c r="A66" s="2" t="s">
        <v>270</v>
      </c>
      <c r="B66" s="6" t="str">
        <f t="shared" si="2"/>
        <v>Bal_AkPa_OvUn</v>
      </c>
      <c r="C66" s="55" t="s">
        <v>81</v>
      </c>
      <c r="D66" s="55" t="s">
        <v>169</v>
      </c>
      <c r="E66" s="57">
        <f t="shared" si="3"/>
        <v>48573102</v>
      </c>
    </row>
    <row r="67" spans="1:5" x14ac:dyDescent="0.25">
      <c r="A67" s="2" t="s">
        <v>346</v>
      </c>
      <c r="B67" s="6" t="str">
        <f t="shared" si="2"/>
        <v>Bal_AkPa_FUb</v>
      </c>
      <c r="C67" s="55" t="s">
        <v>82</v>
      </c>
      <c r="D67" s="55" t="s">
        <v>230</v>
      </c>
      <c r="E67" s="57">
        <f t="shared" si="3"/>
        <v>2303000</v>
      </c>
    </row>
    <row r="68" spans="1:5" x14ac:dyDescent="0.25">
      <c r="A68" s="2" t="s">
        <v>347</v>
      </c>
      <c r="B68" s="6" t="str">
        <f t="shared" si="2"/>
        <v>Bal_AkPa_Mi</v>
      </c>
      <c r="C68" s="55" t="s">
        <v>83</v>
      </c>
      <c r="D68" s="55" t="s">
        <v>229</v>
      </c>
      <c r="E68" s="57">
        <f t="shared" si="3"/>
        <v>0</v>
      </c>
    </row>
    <row r="69" spans="1:5" x14ac:dyDescent="0.25">
      <c r="A69" s="2" t="s">
        <v>348</v>
      </c>
      <c r="B69" s="6" t="str">
        <f t="shared" si="2"/>
        <v>Bal_AkPa_EkTot</v>
      </c>
      <c r="C69" s="58" t="s">
        <v>84</v>
      </c>
      <c r="D69" s="58" t="s">
        <v>238</v>
      </c>
      <c r="E69" s="57">
        <f t="shared" si="3"/>
        <v>57989158</v>
      </c>
    </row>
    <row r="70" spans="1:5" x14ac:dyDescent="0.25">
      <c r="A70" s="2" t="s">
        <v>291</v>
      </c>
      <c r="B70" s="6" t="str">
        <f t="shared" si="2"/>
        <v>Bal_AkPa_OKap</v>
      </c>
      <c r="C70" s="55" t="s">
        <v>130</v>
      </c>
      <c r="D70" s="55" t="s">
        <v>206</v>
      </c>
      <c r="E70" s="57">
        <f t="shared" si="3"/>
        <v>23777517</v>
      </c>
    </row>
    <row r="71" spans="1:5" x14ac:dyDescent="0.25">
      <c r="A71" s="2" t="s">
        <v>349</v>
      </c>
      <c r="B71" s="6" t="str">
        <f t="shared" si="2"/>
        <v>Bal_AkPa_AnLk</v>
      </c>
      <c r="C71" s="55" t="s">
        <v>131</v>
      </c>
      <c r="D71" s="55" t="s">
        <v>207</v>
      </c>
      <c r="E71" s="57">
        <f t="shared" si="3"/>
        <v>41139307</v>
      </c>
    </row>
    <row r="72" spans="1:5" x14ac:dyDescent="0.25">
      <c r="A72" s="2" t="s">
        <v>350</v>
      </c>
      <c r="B72" s="6" t="str">
        <f t="shared" si="2"/>
        <v>Bal_AkPa_ALTot</v>
      </c>
      <c r="C72" s="58" t="s">
        <v>132</v>
      </c>
      <c r="D72" s="58" t="s">
        <v>239</v>
      </c>
      <c r="E72" s="57">
        <f t="shared" si="3"/>
        <v>64916824</v>
      </c>
    </row>
    <row r="73" spans="1:5" x14ac:dyDescent="0.25">
      <c r="A73" s="2" t="s">
        <v>351</v>
      </c>
      <c r="B73" s="6" t="str">
        <f t="shared" si="2"/>
        <v>Bal_AkPa_Phs</v>
      </c>
      <c r="C73" s="55" t="s">
        <v>133</v>
      </c>
      <c r="D73" s="55" t="s">
        <v>232</v>
      </c>
      <c r="E73" s="57">
        <f t="shared" si="3"/>
        <v>3338449</v>
      </c>
    </row>
    <row r="74" spans="1:5" x14ac:dyDescent="0.25">
      <c r="A74" s="2" t="s">
        <v>352</v>
      </c>
      <c r="B74" s="6" t="str">
        <f t="shared" si="2"/>
        <v>Bal_AkPa_FmS</v>
      </c>
      <c r="C74" s="55" t="s">
        <v>134</v>
      </c>
      <c r="D74" s="55" t="s">
        <v>233</v>
      </c>
      <c r="E74" s="57">
        <f t="shared" si="3"/>
        <v>168783</v>
      </c>
    </row>
    <row r="75" spans="1:5" x14ac:dyDescent="0.25">
      <c r="A75" s="2" t="s">
        <v>353</v>
      </c>
      <c r="B75" s="6" t="str">
        <f t="shared" si="2"/>
        <v>Bal_AkPa_GY</v>
      </c>
      <c r="C75" s="55" t="s">
        <v>135</v>
      </c>
      <c r="D75" s="55" t="s">
        <v>170</v>
      </c>
      <c r="E75" s="57">
        <f t="shared" si="3"/>
        <v>605261873</v>
      </c>
    </row>
    <row r="76" spans="1:5" x14ac:dyDescent="0.25">
      <c r="A76" s="2" t="s">
        <v>401</v>
      </c>
      <c r="B76" s="6" t="str">
        <f t="shared" si="2"/>
        <v>Bal_AkPa_inBp</v>
      </c>
      <c r="C76" s="55" t="s">
        <v>136</v>
      </c>
      <c r="D76" s="55" t="s">
        <v>208</v>
      </c>
      <c r="E76" s="57">
        <f t="shared" si="3"/>
        <v>258656353</v>
      </c>
    </row>
    <row r="77" spans="1:5" x14ac:dyDescent="0.25">
      <c r="A77" s="2" t="s">
        <v>354</v>
      </c>
      <c r="B77" s="6" t="str">
        <f t="shared" si="2"/>
        <v>Bal_AkPa_KoBp</v>
      </c>
      <c r="C77" s="55" t="s">
        <v>137</v>
      </c>
      <c r="D77" s="55" t="s">
        <v>209</v>
      </c>
      <c r="E77" s="57">
        <f t="shared" si="3"/>
        <v>116485824</v>
      </c>
    </row>
    <row r="78" spans="1:5" x14ac:dyDescent="0.25">
      <c r="A78" s="2" t="s">
        <v>355</v>
      </c>
      <c r="B78" s="6" t="str">
        <f t="shared" si="2"/>
        <v>Bal_AkPa_RmGp</v>
      </c>
      <c r="C78" s="55" t="s">
        <v>138</v>
      </c>
      <c r="D78" s="55" t="s">
        <v>210</v>
      </c>
      <c r="E78" s="57">
        <f t="shared" si="3"/>
        <v>4723016</v>
      </c>
    </row>
    <row r="79" spans="1:5" x14ac:dyDescent="0.25">
      <c r="A79" s="2" t="s">
        <v>356</v>
      </c>
      <c r="B79" s="6" t="str">
        <f t="shared" si="2"/>
        <v>Bal_AkPa_HGTot</v>
      </c>
      <c r="C79" s="58" t="s">
        <v>139</v>
      </c>
      <c r="D79" s="58" t="s">
        <v>240</v>
      </c>
      <c r="E79" s="57">
        <f t="shared" si="3"/>
        <v>985127066</v>
      </c>
    </row>
    <row r="80" spans="1:5" x14ac:dyDescent="0.25">
      <c r="A80" s="2" t="s">
        <v>357</v>
      </c>
      <c r="B80" s="6" t="str">
        <f t="shared" si="2"/>
        <v>Bal_AkPa_HMrp</v>
      </c>
      <c r="C80" s="55" t="s">
        <v>140</v>
      </c>
      <c r="D80" s="55" t="s">
        <v>211</v>
      </c>
      <c r="E80" s="57">
        <f t="shared" si="3"/>
        <v>1573327702</v>
      </c>
    </row>
    <row r="81" spans="1:5" x14ac:dyDescent="0.25">
      <c r="A81" s="2" t="s">
        <v>358</v>
      </c>
      <c r="B81" s="6" t="str">
        <f t="shared" si="2"/>
        <v>Bal_AkPa_RMrp</v>
      </c>
      <c r="C81" s="55" t="s">
        <v>141</v>
      </c>
      <c r="D81" s="55" t="s">
        <v>212</v>
      </c>
      <c r="E81" s="57">
        <f t="shared" si="3"/>
        <v>1664046</v>
      </c>
    </row>
    <row r="82" spans="1:5" x14ac:dyDescent="0.25">
      <c r="A82" s="2" t="s">
        <v>359</v>
      </c>
      <c r="B82" s="6" t="str">
        <f t="shared" si="2"/>
        <v>Bal_AkPa_MrpTot</v>
      </c>
      <c r="C82" s="58" t="s">
        <v>142</v>
      </c>
      <c r="D82" s="58" t="s">
        <v>241</v>
      </c>
      <c r="E82" s="57">
        <f t="shared" si="3"/>
        <v>1574991748</v>
      </c>
    </row>
    <row r="83" spans="1:5" x14ac:dyDescent="0.25">
      <c r="A83" s="2" t="s">
        <v>289</v>
      </c>
      <c r="B83" s="6" t="str">
        <f t="shared" si="2"/>
        <v>Bal_AkPa_LPTot</v>
      </c>
      <c r="C83" s="58" t="s">
        <v>143</v>
      </c>
      <c r="D83" s="58" t="s">
        <v>242</v>
      </c>
      <c r="E83" s="57">
        <f t="shared" si="3"/>
        <v>2560118814</v>
      </c>
    </row>
    <row r="84" spans="1:5" x14ac:dyDescent="0.25">
      <c r="A84" s="2" t="s">
        <v>360</v>
      </c>
      <c r="B84" s="6" t="str">
        <f t="shared" si="2"/>
        <v>Bal_AkPa_FmLi</v>
      </c>
      <c r="C84" s="55" t="s">
        <v>144</v>
      </c>
      <c r="D84" s="55" t="s">
        <v>213</v>
      </c>
      <c r="E84" s="57">
        <f t="shared" si="3"/>
        <v>35959037</v>
      </c>
    </row>
    <row r="85" spans="1:5" x14ac:dyDescent="0.25">
      <c r="A85" s="2" t="s">
        <v>361</v>
      </c>
      <c r="B85" s="6" t="str">
        <f t="shared" si="2"/>
        <v>Bal_AkPa_EhS</v>
      </c>
      <c r="C85" s="55" t="s">
        <v>145</v>
      </c>
      <c r="D85" s="55" t="s">
        <v>214</v>
      </c>
      <c r="E85" s="57">
        <f t="shared" si="3"/>
        <v>44799062</v>
      </c>
    </row>
    <row r="86" spans="1:5" x14ac:dyDescent="0.25">
      <c r="A86" s="2" t="s">
        <v>362</v>
      </c>
      <c r="B86" s="6" t="str">
        <f t="shared" si="2"/>
        <v>Bal_AkPa_RmS</v>
      </c>
      <c r="C86" s="55" t="s">
        <v>146</v>
      </c>
      <c r="D86" s="55" t="s">
        <v>215</v>
      </c>
      <c r="E86" s="57">
        <f t="shared" si="3"/>
        <v>3715365</v>
      </c>
    </row>
    <row r="87" spans="1:5" x14ac:dyDescent="0.25">
      <c r="A87" s="2" t="s">
        <v>271</v>
      </c>
      <c r="B87" s="6" t="str">
        <f t="shared" si="2"/>
        <v>Bal_AkPa_HBP</v>
      </c>
      <c r="C87" s="55" t="s">
        <v>147</v>
      </c>
      <c r="D87" s="55" t="s">
        <v>171</v>
      </c>
      <c r="E87" s="57">
        <f t="shared" ref="E87:E107" si="4">INDEX(LivTpk,2,MATCH($B87,LivTpk_var,0))</f>
        <v>1573120</v>
      </c>
    </row>
    <row r="88" spans="1:5" x14ac:dyDescent="0.25">
      <c r="A88" s="2" t="s">
        <v>363</v>
      </c>
      <c r="B88" s="6" t="str">
        <f t="shared" si="2"/>
        <v>Bal_AkPa_HFiTot</v>
      </c>
      <c r="C88" s="58" t="s">
        <v>148</v>
      </c>
      <c r="D88" s="58" t="s">
        <v>397</v>
      </c>
      <c r="E88" s="57">
        <f t="shared" si="4"/>
        <v>2649672629</v>
      </c>
    </row>
    <row r="89" spans="1:5" x14ac:dyDescent="0.25">
      <c r="A89" s="2" t="s">
        <v>364</v>
      </c>
      <c r="B89" s="6" t="str">
        <f t="shared" si="2"/>
        <v>Bal_AkPa_PLF</v>
      </c>
      <c r="C89" s="55" t="s">
        <v>149</v>
      </c>
      <c r="D89" s="55" t="s">
        <v>172</v>
      </c>
      <c r="E89" s="57">
        <f t="shared" si="4"/>
        <v>2759</v>
      </c>
    </row>
    <row r="90" spans="1:5" x14ac:dyDescent="0.25">
      <c r="A90" s="2" t="s">
        <v>365</v>
      </c>
      <c r="B90" s="6" t="str">
        <f t="shared" si="2"/>
        <v>Bal_AkPa_USf</v>
      </c>
      <c r="C90" s="55" t="s">
        <v>150</v>
      </c>
      <c r="D90" s="55" t="s">
        <v>173</v>
      </c>
      <c r="E90" s="57">
        <f t="shared" si="4"/>
        <v>1962348</v>
      </c>
    </row>
    <row r="91" spans="1:5" x14ac:dyDescent="0.25">
      <c r="A91" s="2" t="s">
        <v>366</v>
      </c>
      <c r="B91" s="6" t="str">
        <f t="shared" si="2"/>
        <v>Bal_AkPa_XHen</v>
      </c>
      <c r="C91" s="55" t="s">
        <v>151</v>
      </c>
      <c r="D91" s="55" t="s">
        <v>174</v>
      </c>
      <c r="E91" s="57">
        <f t="shared" si="4"/>
        <v>317515</v>
      </c>
    </row>
    <row r="92" spans="1:5" x14ac:dyDescent="0.25">
      <c r="A92" s="2" t="s">
        <v>367</v>
      </c>
      <c r="B92" s="6" t="str">
        <f t="shared" si="2"/>
        <v>Bal_AkPa_HFTot</v>
      </c>
      <c r="C92" s="58" t="s">
        <v>152</v>
      </c>
      <c r="D92" s="58" t="s">
        <v>394</v>
      </c>
      <c r="E92" s="57">
        <f t="shared" si="4"/>
        <v>2282622</v>
      </c>
    </row>
    <row r="93" spans="1:5" x14ac:dyDescent="0.25">
      <c r="A93" s="2" t="s">
        <v>380</v>
      </c>
      <c r="B93" s="6" t="str">
        <f t="shared" si="2"/>
        <v>Bal_AkPa_Gfdep</v>
      </c>
      <c r="C93" s="55" t="s">
        <v>153</v>
      </c>
      <c r="D93" s="55" t="s">
        <v>114</v>
      </c>
      <c r="E93" s="57">
        <f t="shared" si="4"/>
        <v>10582</v>
      </c>
    </row>
    <row r="94" spans="1:5" x14ac:dyDescent="0.25">
      <c r="A94" s="2" t="s">
        <v>272</v>
      </c>
      <c r="B94" s="6" t="str">
        <f t="shared" si="2"/>
        <v>Bal_AkPa_GDF</v>
      </c>
      <c r="C94" s="55" t="s">
        <v>154</v>
      </c>
      <c r="D94" s="55" t="s">
        <v>175</v>
      </c>
      <c r="E94" s="57">
        <f t="shared" si="4"/>
        <v>592130</v>
      </c>
    </row>
    <row r="95" spans="1:5" x14ac:dyDescent="0.25">
      <c r="A95" s="2" t="s">
        <v>273</v>
      </c>
      <c r="B95" s="6" t="str">
        <f t="shared" si="2"/>
        <v>Bal_AkPa_GGf</v>
      </c>
      <c r="C95" s="55" t="s">
        <v>155</v>
      </c>
      <c r="D95" s="55" t="s">
        <v>176</v>
      </c>
      <c r="E95" s="57">
        <f t="shared" si="4"/>
        <v>194652</v>
      </c>
    </row>
    <row r="96" spans="1:5" x14ac:dyDescent="0.25">
      <c r="A96" s="2" t="s">
        <v>402</v>
      </c>
      <c r="B96" s="6" t="str">
        <f t="shared" si="2"/>
        <v>Bal_AkPa_OgL</v>
      </c>
      <c r="C96" s="55" t="s">
        <v>156</v>
      </c>
      <c r="D96" s="55" t="s">
        <v>177</v>
      </c>
      <c r="E96" s="57">
        <f t="shared" si="4"/>
        <v>0</v>
      </c>
    </row>
    <row r="97" spans="1:5" x14ac:dyDescent="0.25">
      <c r="A97" s="2" t="s">
        <v>274</v>
      </c>
      <c r="B97" s="6" t="str">
        <f t="shared" si="2"/>
        <v>Bal_AkPa_KonG</v>
      </c>
      <c r="C97" s="55" t="s">
        <v>157</v>
      </c>
      <c r="D97" s="55" t="s">
        <v>178</v>
      </c>
      <c r="E97" s="57">
        <f t="shared" si="4"/>
        <v>0</v>
      </c>
    </row>
    <row r="98" spans="1:5" x14ac:dyDescent="0.25">
      <c r="A98" s="2" t="s">
        <v>368</v>
      </c>
      <c r="B98" s="6" t="str">
        <f t="shared" si="2"/>
        <v>Bal_AkPa_UdG</v>
      </c>
      <c r="C98" s="55" t="s">
        <v>158</v>
      </c>
      <c r="D98" s="55" t="s">
        <v>186</v>
      </c>
      <c r="E98" s="57">
        <f t="shared" si="4"/>
        <v>0</v>
      </c>
    </row>
    <row r="99" spans="1:5" x14ac:dyDescent="0.25">
      <c r="A99" s="2" t="s">
        <v>275</v>
      </c>
      <c r="B99" s="6" t="str">
        <f t="shared" si="2"/>
        <v>Bal_AkPa_GKre</v>
      </c>
      <c r="C99" s="55" t="s">
        <v>159</v>
      </c>
      <c r="D99" s="55" t="s">
        <v>179</v>
      </c>
      <c r="E99" s="57">
        <f t="shared" si="4"/>
        <v>99033340</v>
      </c>
    </row>
    <row r="100" spans="1:5" x14ac:dyDescent="0.25">
      <c r="A100" s="2" t="s">
        <v>369</v>
      </c>
      <c r="B100" s="6" t="str">
        <f t="shared" si="2"/>
        <v>Bal_AkPa_GTv</v>
      </c>
      <c r="C100" s="55" t="s">
        <v>216</v>
      </c>
      <c r="D100" s="55" t="s">
        <v>180</v>
      </c>
      <c r="E100" s="57">
        <f t="shared" si="4"/>
        <v>11944246</v>
      </c>
    </row>
    <row r="101" spans="1:5" x14ac:dyDescent="0.25">
      <c r="A101" s="2" t="s">
        <v>370</v>
      </c>
      <c r="B101" s="6" t="str">
        <f t="shared" si="2"/>
        <v>Bal_AkPa_GAv</v>
      </c>
      <c r="C101" s="55" t="s">
        <v>217</v>
      </c>
      <c r="D101" s="55" t="s">
        <v>181</v>
      </c>
      <c r="E101" s="57">
        <f t="shared" si="4"/>
        <v>2194</v>
      </c>
    </row>
    <row r="102" spans="1:5" x14ac:dyDescent="0.25">
      <c r="A102" s="2" t="s">
        <v>371</v>
      </c>
      <c r="B102" s="6" t="str">
        <f t="shared" si="2"/>
        <v>Bal_AkPa_AkSf</v>
      </c>
      <c r="C102" s="55" t="s">
        <v>218</v>
      </c>
      <c r="D102" s="55" t="s">
        <v>182</v>
      </c>
      <c r="E102" s="57">
        <f t="shared" si="4"/>
        <v>21222217</v>
      </c>
    </row>
    <row r="103" spans="1:5" x14ac:dyDescent="0.25">
      <c r="A103" s="2" t="s">
        <v>276</v>
      </c>
      <c r="B103" s="6" t="str">
        <f t="shared" si="2"/>
        <v>Bal_AkPa_MOF</v>
      </c>
      <c r="C103" s="55" t="s">
        <v>219</v>
      </c>
      <c r="D103" s="55" t="s">
        <v>183</v>
      </c>
      <c r="E103" s="57">
        <f t="shared" si="4"/>
        <v>708764</v>
      </c>
    </row>
    <row r="104" spans="1:5" x14ac:dyDescent="0.25">
      <c r="A104" s="2" t="s">
        <v>372</v>
      </c>
      <c r="B104" s="6" t="str">
        <f t="shared" si="2"/>
        <v>Bal_AkPa_XG</v>
      </c>
      <c r="C104" s="55" t="s">
        <v>220</v>
      </c>
      <c r="D104" s="55" t="s">
        <v>184</v>
      </c>
      <c r="E104" s="57">
        <f t="shared" si="4"/>
        <v>243199759</v>
      </c>
    </row>
    <row r="105" spans="1:5" x14ac:dyDescent="0.25">
      <c r="A105" s="2" t="s">
        <v>277</v>
      </c>
      <c r="B105" s="6" t="str">
        <f t="shared" si="2"/>
        <v>Bal_AkPa_GTot</v>
      </c>
      <c r="C105" s="58" t="s">
        <v>231</v>
      </c>
      <c r="D105" s="58" t="s">
        <v>395</v>
      </c>
      <c r="E105" s="57">
        <f t="shared" si="4"/>
        <v>376897205</v>
      </c>
    </row>
    <row r="106" spans="1:5" x14ac:dyDescent="0.25">
      <c r="A106" s="2" t="s">
        <v>373</v>
      </c>
      <c r="B106" s="6" t="str">
        <f t="shared" si="2"/>
        <v>Bal_AkPa_Pap</v>
      </c>
      <c r="C106" s="55" t="s">
        <v>234</v>
      </c>
      <c r="D106" s="55" t="s">
        <v>185</v>
      </c>
      <c r="E106" s="57">
        <f t="shared" si="4"/>
        <v>8512295</v>
      </c>
    </row>
    <row r="107" spans="1:5" x14ac:dyDescent="0.25">
      <c r="A107" s="2" t="s">
        <v>374</v>
      </c>
      <c r="B107" s="6" t="str">
        <f t="shared" si="2"/>
        <v>Bal_AkPa_PasTot</v>
      </c>
      <c r="C107" s="58" t="s">
        <v>235</v>
      </c>
      <c r="D107" s="58" t="s">
        <v>396</v>
      </c>
      <c r="E107" s="57">
        <f t="shared" si="4"/>
        <v>3160281315</v>
      </c>
    </row>
    <row r="108" spans="1:5" x14ac:dyDescent="0.25"/>
  </sheetData>
  <sheetProtection password="BF77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8" fitToWidth="0" fitToHeight="0" orientation="portrait" r:id="rId1"/>
  <headerFooter>
    <oddHeader>&amp;C&amp;G</oddHeader>
  </headerFooter>
  <rowBreaks count="1" manualBreakCount="1">
    <brk id="53" min="2" max="4" man="1"/>
  </rowBreaks>
  <ignoredErrors>
    <ignoredError sqref="C5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M23"/>
  <sheetViews>
    <sheetView showGridLines="0" topLeftCell="E1" zoomScaleNormal="100" workbookViewId="0">
      <selection activeCell="E1" sqref="E1:F1"/>
    </sheetView>
  </sheetViews>
  <sheetFormatPr defaultColWidth="0" defaultRowHeight="15" zeroHeight="1" x14ac:dyDescent="0.25"/>
  <cols>
    <col min="1" max="4" width="0" style="6" hidden="1" customWidth="1"/>
    <col min="5" max="5" width="5.140625" style="6" customWidth="1"/>
    <col min="6" max="6" width="45" style="11" customWidth="1"/>
    <col min="7" max="12" width="20.5703125" style="6" customWidth="1"/>
    <col min="13" max="13" width="9.140625" style="6" customWidth="1"/>
    <col min="14" max="16384" width="9.140625" style="6" hidden="1"/>
  </cols>
  <sheetData>
    <row r="1" spans="1:12" x14ac:dyDescent="0.25">
      <c r="E1" s="83" t="s">
        <v>908</v>
      </c>
      <c r="F1" s="83"/>
      <c r="G1" s="54"/>
      <c r="H1" s="54"/>
      <c r="I1" s="54"/>
      <c r="J1" s="54"/>
      <c r="K1" s="54"/>
      <c r="L1" s="54"/>
    </row>
    <row r="2" spans="1:12" x14ac:dyDescent="0.25">
      <c r="E2" s="54"/>
      <c r="F2" s="61"/>
      <c r="G2" s="54"/>
      <c r="H2" s="54"/>
      <c r="I2" s="54"/>
      <c r="J2" s="54"/>
      <c r="K2" s="54"/>
      <c r="L2" s="54"/>
    </row>
    <row r="3" spans="1:12" x14ac:dyDescent="0.25">
      <c r="E3" s="54"/>
      <c r="F3" s="61"/>
      <c r="G3" s="54"/>
      <c r="H3" s="54"/>
      <c r="I3" s="54"/>
      <c r="J3" s="54"/>
      <c r="K3" s="54"/>
      <c r="L3" s="54"/>
    </row>
    <row r="4" spans="1:12" ht="23.25" x14ac:dyDescent="0.25">
      <c r="E4" s="90" t="s">
        <v>1112</v>
      </c>
      <c r="F4" s="91"/>
      <c r="G4" s="91"/>
      <c r="H4" s="91"/>
      <c r="I4" s="91"/>
      <c r="J4" s="54"/>
      <c r="K4" s="54"/>
      <c r="L4" s="54"/>
    </row>
    <row r="5" spans="1:12" ht="15" customHeight="1" x14ac:dyDescent="0.25">
      <c r="E5" s="82" t="s">
        <v>187</v>
      </c>
      <c r="F5" s="82"/>
      <c r="G5" s="82"/>
      <c r="H5" s="82"/>
      <c r="I5" s="82"/>
      <c r="J5" s="54"/>
      <c r="K5" s="54"/>
      <c r="L5" s="54"/>
    </row>
    <row r="6" spans="1:12" ht="66" customHeight="1" x14ac:dyDescent="0.25">
      <c r="E6" s="55"/>
      <c r="F6" s="59"/>
      <c r="G6" s="56" t="s">
        <v>912</v>
      </c>
      <c r="H6" s="56" t="s">
        <v>913</v>
      </c>
      <c r="I6" s="56" t="s">
        <v>914</v>
      </c>
      <c r="J6" s="54"/>
      <c r="K6" s="62"/>
      <c r="L6" s="54"/>
    </row>
    <row r="7" spans="1:12" ht="15" customHeight="1" x14ac:dyDescent="0.25">
      <c r="B7" s="10" t="s">
        <v>917</v>
      </c>
      <c r="C7" s="12" t="s">
        <v>918</v>
      </c>
      <c r="D7" s="10" t="s">
        <v>919</v>
      </c>
      <c r="E7" s="55"/>
      <c r="F7" s="59" t="s">
        <v>915</v>
      </c>
      <c r="G7" s="56"/>
      <c r="H7" s="56"/>
      <c r="I7" s="56"/>
      <c r="J7" s="54"/>
      <c r="K7" s="54"/>
      <c r="L7" s="54"/>
    </row>
    <row r="8" spans="1:12" ht="15" customHeight="1" x14ac:dyDescent="0.25">
      <c r="A8" s="5" t="s">
        <v>946</v>
      </c>
      <c r="B8" s="6" t="str">
        <f>"LY_"&amp;$A8&amp;"_"&amp;B$7</f>
        <v>LY_SumD_LuA</v>
      </c>
      <c r="C8" s="6" t="str">
        <f t="shared" ref="C8:D17" si="0">"LY_"&amp;$A8&amp;"_"&amp;C$7</f>
        <v>LY_SumD_LiA</v>
      </c>
      <c r="D8" s="6" t="str">
        <f t="shared" si="0"/>
        <v>LY_SumD_GL</v>
      </c>
      <c r="E8" s="55" t="s">
        <v>5</v>
      </c>
      <c r="F8" s="63" t="s">
        <v>945</v>
      </c>
      <c r="G8" s="57">
        <f t="shared" ref="G8:G17" si="1">INDEX(LivTpk,2,MATCH(B8,LivTpk_var,0))</f>
        <v>-1607519</v>
      </c>
      <c r="H8" s="57">
        <f t="shared" ref="H8:H17" si="2">INDEX(LivTpk,2,MATCH(C8,LivTpk_var,0))</f>
        <v>-1933970</v>
      </c>
      <c r="I8" s="57">
        <f t="shared" ref="I8:I17" si="3">INDEX(LivTpk,2,MATCH(D8,LivTpk_var,0))</f>
        <v>-1084465</v>
      </c>
      <c r="J8" s="54"/>
      <c r="K8" s="54"/>
      <c r="L8" s="54"/>
    </row>
    <row r="9" spans="1:12" ht="15" customHeight="1" x14ac:dyDescent="0.25">
      <c r="A9" s="5" t="s">
        <v>948</v>
      </c>
      <c r="B9" s="6" t="str">
        <f t="shared" ref="B9:B17" si="4">"LY_"&amp;$A9&amp;"_"&amp;B$7</f>
        <v>LY_Sumi_LuA</v>
      </c>
      <c r="C9" s="6" t="str">
        <f t="shared" si="0"/>
        <v>LY_Sumi_LiA</v>
      </c>
      <c r="D9" s="6" t="str">
        <f t="shared" si="0"/>
        <v>LY_Sumi_GL</v>
      </c>
      <c r="E9" s="55" t="s">
        <v>6</v>
      </c>
      <c r="F9" s="63" t="s">
        <v>947</v>
      </c>
      <c r="G9" s="57">
        <f t="shared" si="1"/>
        <v>-86596</v>
      </c>
      <c r="H9" s="57">
        <f t="shared" si="2"/>
        <v>153496</v>
      </c>
      <c r="I9" s="57">
        <f t="shared" si="3"/>
        <v>-426399</v>
      </c>
      <c r="J9" s="54"/>
      <c r="K9" s="54"/>
      <c r="L9" s="54"/>
    </row>
    <row r="10" spans="1:12" ht="15" customHeight="1" x14ac:dyDescent="0.25">
      <c r="A10" s="5" t="s">
        <v>950</v>
      </c>
      <c r="B10" s="6" t="str">
        <f t="shared" si="4"/>
        <v>LY_SumU_LuA</v>
      </c>
      <c r="C10" s="6" t="str">
        <f t="shared" si="0"/>
        <v>LY_SumU_LiA</v>
      </c>
      <c r="D10" s="6" t="str">
        <f t="shared" si="0"/>
        <v>LY_SumU_GL</v>
      </c>
      <c r="E10" s="55" t="s">
        <v>7</v>
      </c>
      <c r="F10" s="63" t="s">
        <v>949</v>
      </c>
      <c r="G10" s="57">
        <f t="shared" si="1"/>
        <v>-1269450</v>
      </c>
      <c r="H10" s="57">
        <f t="shared" si="2"/>
        <v>-1608730</v>
      </c>
      <c r="I10" s="57">
        <f t="shared" si="3"/>
        <v>236938</v>
      </c>
      <c r="J10" s="54"/>
      <c r="K10" s="54"/>
      <c r="L10" s="54"/>
    </row>
    <row r="11" spans="1:12" ht="15" customHeight="1" x14ac:dyDescent="0.25">
      <c r="A11" s="5" t="s">
        <v>952</v>
      </c>
      <c r="B11" s="6" t="str">
        <f t="shared" si="4"/>
        <v>LY_PRy_LuA</v>
      </c>
      <c r="C11" s="6" t="str">
        <f t="shared" si="0"/>
        <v>LY_PRy_LiA</v>
      </c>
      <c r="D11" s="6" t="str">
        <f t="shared" si="0"/>
        <v>LY_PRy_GL</v>
      </c>
      <c r="E11" s="55" t="s">
        <v>8</v>
      </c>
      <c r="F11" s="63" t="s">
        <v>951</v>
      </c>
      <c r="G11" s="57">
        <f t="shared" si="1"/>
        <v>-9330192</v>
      </c>
      <c r="H11" s="57">
        <f t="shared" si="2"/>
        <v>-13343934</v>
      </c>
      <c r="I11" s="57">
        <f t="shared" si="3"/>
        <v>-135321</v>
      </c>
      <c r="J11" s="54"/>
      <c r="K11" s="54"/>
      <c r="L11" s="54"/>
    </row>
    <row r="12" spans="1:12" ht="15" customHeight="1" x14ac:dyDescent="0.25">
      <c r="A12" s="5" t="s">
        <v>954</v>
      </c>
      <c r="B12" s="6" t="str">
        <f t="shared" si="4"/>
        <v>LY_TUg_LuA</v>
      </c>
      <c r="C12" s="6" t="str">
        <f t="shared" si="0"/>
        <v>LY_TUg_LiA</v>
      </c>
      <c r="D12" s="6" t="str">
        <f t="shared" si="0"/>
        <v>LY_TUg_GL</v>
      </c>
      <c r="E12" s="55" t="s">
        <v>9</v>
      </c>
      <c r="F12" s="63" t="s">
        <v>953</v>
      </c>
      <c r="G12" s="57">
        <f t="shared" si="1"/>
        <v>-25516837</v>
      </c>
      <c r="H12" s="57">
        <f t="shared" si="2"/>
        <v>-38517421</v>
      </c>
      <c r="I12" s="57">
        <f t="shared" si="3"/>
        <v>-679</v>
      </c>
      <c r="J12" s="54"/>
      <c r="K12" s="54"/>
      <c r="L12" s="54"/>
    </row>
    <row r="13" spans="1:12" ht="15" customHeight="1" x14ac:dyDescent="0.25">
      <c r="A13" s="5" t="s">
        <v>956</v>
      </c>
      <c r="B13" s="6" t="str">
        <f t="shared" si="4"/>
        <v>LY_KUB_LuA</v>
      </c>
      <c r="C13" s="6" t="str">
        <f t="shared" si="0"/>
        <v>LY_KUB_LiA</v>
      </c>
      <c r="D13" s="6" t="str">
        <f t="shared" si="0"/>
        <v>LY_KUB_GL</v>
      </c>
      <c r="E13" s="55" t="s">
        <v>10</v>
      </c>
      <c r="F13" s="63" t="s">
        <v>955</v>
      </c>
      <c r="G13" s="57">
        <f t="shared" si="1"/>
        <v>-455036</v>
      </c>
      <c r="H13" s="57">
        <f t="shared" si="2"/>
        <v>70065</v>
      </c>
      <c r="I13" s="57">
        <f t="shared" si="3"/>
        <v>-4334370</v>
      </c>
      <c r="J13" s="54"/>
      <c r="K13" s="54"/>
      <c r="L13" s="54"/>
    </row>
    <row r="14" spans="1:12" ht="15" customHeight="1" x14ac:dyDescent="0.25">
      <c r="A14" s="5" t="s">
        <v>958</v>
      </c>
      <c r="B14" s="6" t="str">
        <f t="shared" si="4"/>
        <v>LY_Fop_LuA</v>
      </c>
      <c r="C14" s="6" t="str">
        <f t="shared" si="0"/>
        <v>LY_Fop_LiA</v>
      </c>
      <c r="D14" s="6" t="str">
        <f t="shared" si="0"/>
        <v>LY_Fop_GL</v>
      </c>
      <c r="E14" s="55" t="s">
        <v>11</v>
      </c>
      <c r="F14" s="63" t="s">
        <v>957</v>
      </c>
      <c r="G14" s="57">
        <f t="shared" si="1"/>
        <v>0</v>
      </c>
      <c r="H14" s="57">
        <f t="shared" si="2"/>
        <v>-269</v>
      </c>
      <c r="I14" s="57">
        <f t="shared" si="3"/>
        <v>0</v>
      </c>
      <c r="J14" s="54"/>
      <c r="K14" s="54"/>
      <c r="L14" s="54"/>
    </row>
    <row r="15" spans="1:12" ht="15" customHeight="1" x14ac:dyDescent="0.25">
      <c r="A15" s="5" t="s">
        <v>960</v>
      </c>
      <c r="B15" s="6" t="str">
        <f t="shared" si="4"/>
        <v>LY_URS_LuA</v>
      </c>
      <c r="C15" s="6" t="str">
        <f t="shared" si="0"/>
        <v>LY_URS_LiA</v>
      </c>
      <c r="D15" s="6" t="str">
        <f t="shared" si="0"/>
        <v>LY_URS_GL</v>
      </c>
      <c r="E15" s="55" t="s">
        <v>12</v>
      </c>
      <c r="F15" s="63" t="s">
        <v>959</v>
      </c>
      <c r="G15" s="57">
        <f t="shared" si="1"/>
        <v>-395</v>
      </c>
      <c r="H15" s="57">
        <f t="shared" si="2"/>
        <v>-96614</v>
      </c>
      <c r="I15" s="57">
        <f t="shared" si="3"/>
        <v>0</v>
      </c>
      <c r="J15" s="54"/>
      <c r="K15" s="54"/>
      <c r="L15" s="54"/>
    </row>
    <row r="16" spans="1:12" ht="15" customHeight="1" x14ac:dyDescent="0.25">
      <c r="A16" s="5" t="s">
        <v>962</v>
      </c>
      <c r="B16" s="6" t="str">
        <f t="shared" si="4"/>
        <v>LY_SumK_LuA</v>
      </c>
      <c r="C16" s="6" t="str">
        <f t="shared" si="0"/>
        <v>LY_SumK_LiA</v>
      </c>
      <c r="D16" s="6" t="str">
        <f t="shared" si="0"/>
        <v>LY_SumK_GL</v>
      </c>
      <c r="E16" s="55" t="s">
        <v>13</v>
      </c>
      <c r="F16" s="63" t="s">
        <v>961</v>
      </c>
      <c r="G16" s="57">
        <f t="shared" si="1"/>
        <v>-114187</v>
      </c>
      <c r="H16" s="57">
        <f t="shared" si="2"/>
        <v>109396</v>
      </c>
      <c r="I16" s="57">
        <f t="shared" si="3"/>
        <v>-267265</v>
      </c>
      <c r="J16" s="54"/>
      <c r="K16" s="54"/>
      <c r="L16" s="54"/>
    </row>
    <row r="17" spans="1:12" ht="15" customHeight="1" x14ac:dyDescent="0.25">
      <c r="A17" s="5" t="s">
        <v>924</v>
      </c>
      <c r="B17" s="6" t="str">
        <f t="shared" si="4"/>
        <v>LY_DFtot_LuA</v>
      </c>
      <c r="C17" s="6" t="str">
        <f t="shared" si="0"/>
        <v>LY_DFtot_LiA</v>
      </c>
      <c r="D17" s="6" t="str">
        <f t="shared" si="0"/>
        <v>LY_DFtot_GL</v>
      </c>
      <c r="E17" s="58" t="s">
        <v>14</v>
      </c>
      <c r="F17" s="59" t="s">
        <v>963</v>
      </c>
      <c r="G17" s="57">
        <f t="shared" si="1"/>
        <v>-38380212</v>
      </c>
      <c r="H17" s="57">
        <f t="shared" si="2"/>
        <v>-55167980</v>
      </c>
      <c r="I17" s="57">
        <f t="shared" si="3"/>
        <v>-6011562</v>
      </c>
      <c r="J17" s="54"/>
      <c r="K17" s="54"/>
      <c r="L17" s="54"/>
    </row>
    <row r="18" spans="1:12" x14ac:dyDescent="0.25">
      <c r="E18" s="54"/>
      <c r="F18" s="61"/>
      <c r="G18" s="54"/>
      <c r="H18" s="54"/>
      <c r="I18" s="54"/>
      <c r="J18" s="54"/>
      <c r="K18" s="54"/>
      <c r="L18" s="54"/>
    </row>
    <row r="19" spans="1:12" x14ac:dyDescent="0.25">
      <c r="E19" s="54"/>
      <c r="F19" s="61"/>
      <c r="G19" s="61"/>
      <c r="H19" s="54"/>
      <c r="I19" s="54"/>
      <c r="J19" s="54"/>
      <c r="K19" s="54"/>
      <c r="L19" s="54"/>
    </row>
    <row r="20" spans="1:12" ht="38.25" x14ac:dyDescent="0.25">
      <c r="E20" s="59"/>
      <c r="F20" s="56" t="s">
        <v>1113</v>
      </c>
      <c r="G20" s="56" t="s">
        <v>964</v>
      </c>
      <c r="H20" s="56" t="s">
        <v>965</v>
      </c>
      <c r="I20" s="56" t="s">
        <v>966</v>
      </c>
      <c r="J20" s="56" t="s">
        <v>967</v>
      </c>
      <c r="K20" s="56" t="s">
        <v>939</v>
      </c>
      <c r="L20" s="56" t="s">
        <v>1114</v>
      </c>
    </row>
    <row r="21" spans="1:12" x14ac:dyDescent="0.25">
      <c r="A21" s="5" t="s">
        <v>944</v>
      </c>
      <c r="E21" s="63" t="s">
        <v>968</v>
      </c>
      <c r="F21" s="57">
        <f t="shared" ref="F21:L21" si="5">INDEX(LivTpk,2,MATCH("LYD_Ltot_"&amp;F23,LivTpk_var,0))</f>
        <v>-118591343</v>
      </c>
      <c r="G21" s="57">
        <f t="shared" si="5"/>
        <v>-36800514</v>
      </c>
      <c r="H21" s="57">
        <f t="shared" si="5"/>
        <v>-63065685</v>
      </c>
      <c r="I21" s="57">
        <f t="shared" si="5"/>
        <v>0</v>
      </c>
      <c r="J21" s="57">
        <f t="shared" si="5"/>
        <v>-14363159</v>
      </c>
      <c r="K21" s="57">
        <f t="shared" si="5"/>
        <v>-2149414</v>
      </c>
      <c r="L21" s="57">
        <f t="shared" si="5"/>
        <v>-120740757</v>
      </c>
    </row>
    <row r="22" spans="1:12" x14ac:dyDescent="0.25"/>
    <row r="23" spans="1:12" hidden="1" x14ac:dyDescent="0.25">
      <c r="F23" s="12" t="s">
        <v>969</v>
      </c>
      <c r="G23" s="12" t="s">
        <v>970</v>
      </c>
      <c r="H23" s="10" t="s">
        <v>971</v>
      </c>
      <c r="I23" s="10" t="s">
        <v>972</v>
      </c>
      <c r="J23" s="10" t="s">
        <v>973</v>
      </c>
      <c r="K23" s="10" t="s">
        <v>943</v>
      </c>
      <c r="L23" s="12" t="s">
        <v>974</v>
      </c>
    </row>
  </sheetData>
  <sheetProtection password="BF77" sheet="1" objects="1" scenarios="1"/>
  <mergeCells count="3">
    <mergeCell ref="E4:I4"/>
    <mergeCell ref="E5:I5"/>
    <mergeCell ref="E1:F1"/>
  </mergeCells>
  <hyperlinks>
    <hyperlink ref="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&amp;C&amp;G</oddHeader>
  </headerFooter>
  <ignoredErrors>
    <ignoredError sqref="E5" numberStoredAsText="1"/>
  </ignoredError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F38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6" hidden="1" customWidth="1"/>
    <col min="3" max="3" width="5" style="6" customWidth="1"/>
    <col min="4" max="4" width="71.140625" style="11" customWidth="1"/>
    <col min="5" max="5" width="12.140625" style="6" customWidth="1"/>
    <col min="6" max="6" width="9.140625" style="6" customWidth="1"/>
    <col min="7" max="16384" width="9.140625" style="6" hidden="1"/>
  </cols>
  <sheetData>
    <row r="1" spans="1:5" x14ac:dyDescent="0.25">
      <c r="C1" s="83" t="s">
        <v>908</v>
      </c>
      <c r="D1" s="83"/>
      <c r="E1" s="54"/>
    </row>
    <row r="2" spans="1:5" x14ac:dyDescent="0.25">
      <c r="C2" s="54"/>
      <c r="D2" s="61"/>
      <c r="E2" s="54"/>
    </row>
    <row r="3" spans="1:5" x14ac:dyDescent="0.25">
      <c r="C3" s="54"/>
      <c r="D3" s="61"/>
      <c r="E3" s="54"/>
    </row>
    <row r="4" spans="1:5" ht="48" customHeight="1" x14ac:dyDescent="0.25">
      <c r="C4" s="92" t="s">
        <v>1115</v>
      </c>
      <c r="D4" s="93"/>
      <c r="E4" s="93"/>
    </row>
    <row r="5" spans="1:5" ht="15" customHeight="1" x14ac:dyDescent="0.25">
      <c r="C5" s="82" t="s">
        <v>187</v>
      </c>
      <c r="D5" s="82"/>
      <c r="E5" s="82"/>
    </row>
    <row r="6" spans="1:5" ht="22.5" customHeight="1" x14ac:dyDescent="0.25">
      <c r="C6" s="55"/>
      <c r="D6" s="59"/>
      <c r="E6" s="56" t="s">
        <v>975</v>
      </c>
    </row>
    <row r="7" spans="1:5" ht="15" customHeight="1" x14ac:dyDescent="0.25">
      <c r="B7" s="5" t="s">
        <v>1017</v>
      </c>
      <c r="C7" s="55"/>
      <c r="D7" s="59" t="s">
        <v>976</v>
      </c>
      <c r="E7" s="56"/>
    </row>
    <row r="8" spans="1:5" ht="15" customHeight="1" x14ac:dyDescent="0.25">
      <c r="A8" s="2" t="s">
        <v>978</v>
      </c>
      <c r="B8" s="6" t="str">
        <f>"RUK_"&amp;$B$7&amp;"_"&amp;A8</f>
        <v>RUK_SRUK_RUTv</v>
      </c>
      <c r="C8" s="55" t="s">
        <v>5</v>
      </c>
      <c r="D8" s="63" t="s">
        <v>977</v>
      </c>
      <c r="E8" s="57">
        <f t="shared" ref="E8:E21" si="0">INDEX(LivTpk,2,MATCH($B8,LivTpk_var,0))</f>
        <v>407304</v>
      </c>
    </row>
    <row r="9" spans="1:5" ht="15" customHeight="1" x14ac:dyDescent="0.25">
      <c r="A9" s="2" t="s">
        <v>980</v>
      </c>
      <c r="B9" s="6" t="str">
        <f t="shared" ref="B9:B36" si="1">"RUK_"&amp;$B$7&amp;"_"&amp;A9</f>
        <v>RUK_SRUK_RUAv</v>
      </c>
      <c r="C9" s="55" t="s">
        <v>6</v>
      </c>
      <c r="D9" s="63" t="s">
        <v>979</v>
      </c>
      <c r="E9" s="57">
        <f t="shared" si="0"/>
        <v>141650</v>
      </c>
    </row>
    <row r="10" spans="1:5" ht="15" customHeight="1" x14ac:dyDescent="0.25">
      <c r="A10" s="2" t="s">
        <v>982</v>
      </c>
      <c r="B10" s="6" t="str">
        <f t="shared" si="1"/>
        <v>RUK_SRUK_UdKap</v>
      </c>
      <c r="C10" s="55" t="s">
        <v>7</v>
      </c>
      <c r="D10" s="63" t="s">
        <v>981</v>
      </c>
      <c r="E10" s="57">
        <f t="shared" si="0"/>
        <v>24674448</v>
      </c>
    </row>
    <row r="11" spans="1:5" ht="15" customHeight="1" x14ac:dyDescent="0.25">
      <c r="A11" s="2" t="s">
        <v>984</v>
      </c>
      <c r="B11" s="6" t="str">
        <f t="shared" si="1"/>
        <v>RUK_SRUK_Udinv</v>
      </c>
      <c r="C11" s="55" t="s">
        <v>8</v>
      </c>
      <c r="D11" s="63" t="s">
        <v>983</v>
      </c>
      <c r="E11" s="57">
        <f t="shared" si="0"/>
        <v>1049398</v>
      </c>
    </row>
    <row r="12" spans="1:5" ht="15" customHeight="1" x14ac:dyDescent="0.25">
      <c r="A12" s="2" t="s">
        <v>986</v>
      </c>
      <c r="B12" s="6" t="str">
        <f t="shared" si="1"/>
        <v>RUK_SRUK_RObL</v>
      </c>
      <c r="C12" s="55" t="s">
        <v>9</v>
      </c>
      <c r="D12" s="63" t="s">
        <v>985</v>
      </c>
      <c r="E12" s="57">
        <f t="shared" si="0"/>
        <v>33854659</v>
      </c>
    </row>
    <row r="13" spans="1:5" ht="15" customHeight="1" x14ac:dyDescent="0.25">
      <c r="A13" s="2" t="s">
        <v>988</v>
      </c>
      <c r="B13" s="6" t="str">
        <f t="shared" si="1"/>
        <v>RUK_SRUK_iObL</v>
      </c>
      <c r="C13" s="55" t="s">
        <v>10</v>
      </c>
      <c r="D13" s="63" t="s">
        <v>987</v>
      </c>
      <c r="E13" s="57">
        <f t="shared" si="0"/>
        <v>1446669</v>
      </c>
    </row>
    <row r="14" spans="1:5" ht="15" customHeight="1" x14ac:dyDescent="0.25">
      <c r="A14" s="2" t="s">
        <v>990</v>
      </c>
      <c r="B14" s="6" t="str">
        <f t="shared" si="1"/>
        <v>RUK_SRUK_RiKi</v>
      </c>
      <c r="C14" s="55" t="s">
        <v>11</v>
      </c>
      <c r="D14" s="63" t="s">
        <v>989</v>
      </c>
      <c r="E14" s="57">
        <f t="shared" si="0"/>
        <v>2122</v>
      </c>
    </row>
    <row r="15" spans="1:5" ht="15" customHeight="1" x14ac:dyDescent="0.25">
      <c r="A15" s="2" t="s">
        <v>992</v>
      </c>
      <c r="B15" s="6" t="str">
        <f t="shared" si="1"/>
        <v>RUK_SRUK_RiPU</v>
      </c>
      <c r="C15" s="55" t="s">
        <v>12</v>
      </c>
      <c r="D15" s="63" t="s">
        <v>991</v>
      </c>
      <c r="E15" s="57">
        <f t="shared" si="0"/>
        <v>96874</v>
      </c>
    </row>
    <row r="16" spans="1:5" ht="15" customHeight="1" x14ac:dyDescent="0.25">
      <c r="A16" s="2" t="s">
        <v>994</v>
      </c>
      <c r="B16" s="6" t="str">
        <f t="shared" si="1"/>
        <v>RUK_SRUK_RiXU</v>
      </c>
      <c r="C16" s="55" t="s">
        <v>13</v>
      </c>
      <c r="D16" s="63" t="s">
        <v>993</v>
      </c>
      <c r="E16" s="57">
        <f t="shared" si="0"/>
        <v>1678864</v>
      </c>
    </row>
    <row r="17" spans="1:5" ht="15" customHeight="1" x14ac:dyDescent="0.25">
      <c r="A17" s="2" t="s">
        <v>996</v>
      </c>
      <c r="B17" s="6" t="str">
        <f t="shared" si="1"/>
        <v>RUK_SRUK_RiKre</v>
      </c>
      <c r="C17" s="55" t="s">
        <v>14</v>
      </c>
      <c r="D17" s="63" t="s">
        <v>995</v>
      </c>
      <c r="E17" s="57">
        <f t="shared" si="0"/>
        <v>60431</v>
      </c>
    </row>
    <row r="18" spans="1:5" ht="15" customHeight="1" x14ac:dyDescent="0.25">
      <c r="A18" s="2" t="s">
        <v>998</v>
      </c>
      <c r="B18" s="6" t="str">
        <f t="shared" si="1"/>
        <v>RUK_SRUK_RiGf</v>
      </c>
      <c r="C18" s="55" t="s">
        <v>15</v>
      </c>
      <c r="D18" s="63" t="s">
        <v>997</v>
      </c>
      <c r="E18" s="57">
        <f t="shared" si="0"/>
        <v>0</v>
      </c>
    </row>
    <row r="19" spans="1:5" ht="15" customHeight="1" x14ac:dyDescent="0.25">
      <c r="A19" s="2" t="s">
        <v>1000</v>
      </c>
      <c r="B19" s="6" t="str">
        <f t="shared" si="1"/>
        <v>RUK_SRUK_RiTg</v>
      </c>
      <c r="C19" s="55" t="s">
        <v>16</v>
      </c>
      <c r="D19" s="63" t="s">
        <v>999</v>
      </c>
      <c r="E19" s="57">
        <f t="shared" si="0"/>
        <v>49070</v>
      </c>
    </row>
    <row r="20" spans="1:5" ht="15" customHeight="1" x14ac:dyDescent="0.25">
      <c r="A20" s="2" t="s">
        <v>1002</v>
      </c>
      <c r="B20" s="6" t="str">
        <f t="shared" si="1"/>
        <v>RUK_SRUK_XRU</v>
      </c>
      <c r="C20" s="55" t="s">
        <v>17</v>
      </c>
      <c r="D20" s="63" t="s">
        <v>1001</v>
      </c>
      <c r="E20" s="57">
        <f t="shared" si="0"/>
        <v>2947459</v>
      </c>
    </row>
    <row r="21" spans="1:5" ht="25.5" customHeight="1" x14ac:dyDescent="0.25">
      <c r="A21" s="2" t="s">
        <v>1004</v>
      </c>
      <c r="B21" s="6" t="str">
        <f t="shared" si="1"/>
        <v>RUK_SRUK_RUtot</v>
      </c>
      <c r="C21" s="58" t="s">
        <v>18</v>
      </c>
      <c r="D21" s="59" t="s">
        <v>1003</v>
      </c>
      <c r="E21" s="57">
        <f t="shared" si="0"/>
        <v>66408948</v>
      </c>
    </row>
    <row r="22" spans="1:5" ht="15" customHeight="1" x14ac:dyDescent="0.25">
      <c r="A22" s="9"/>
      <c r="C22" s="55"/>
      <c r="D22" s="63"/>
      <c r="E22" s="63"/>
    </row>
    <row r="23" spans="1:5" ht="15" customHeight="1" x14ac:dyDescent="0.25">
      <c r="A23" s="9"/>
      <c r="C23" s="55"/>
      <c r="D23" s="59" t="s">
        <v>1005</v>
      </c>
      <c r="E23" s="63"/>
    </row>
    <row r="24" spans="1:5" ht="15" customHeight="1" x14ac:dyDescent="0.25">
      <c r="A24" s="2" t="s">
        <v>249</v>
      </c>
      <c r="B24" s="6" t="str">
        <f t="shared" si="1"/>
        <v>RUK_SRUK_Dejd</v>
      </c>
      <c r="C24" s="55" t="s">
        <v>19</v>
      </c>
      <c r="D24" s="63" t="s">
        <v>98</v>
      </c>
      <c r="E24" s="57">
        <f t="shared" ref="E24:E36" si="2">INDEX(LivTpk,2,MATCH($B24,LivTpk_var,0))</f>
        <v>0</v>
      </c>
    </row>
    <row r="25" spans="1:5" ht="15" customHeight="1" x14ac:dyDescent="0.25">
      <c r="A25" s="2" t="s">
        <v>1006</v>
      </c>
      <c r="B25" s="6" t="str">
        <f t="shared" si="1"/>
        <v>RUK_SRUK_iejd</v>
      </c>
      <c r="C25" s="55" t="s">
        <v>20</v>
      </c>
      <c r="D25" s="63" t="s">
        <v>100</v>
      </c>
      <c r="E25" s="57">
        <f t="shared" si="2"/>
        <v>6075538</v>
      </c>
    </row>
    <row r="26" spans="1:5" ht="15" customHeight="1" x14ac:dyDescent="0.25">
      <c r="A26" s="2" t="s">
        <v>1007</v>
      </c>
      <c r="B26" s="6" t="str">
        <f t="shared" si="1"/>
        <v>RUK_SRUK_Kap</v>
      </c>
      <c r="C26" s="55" t="s">
        <v>21</v>
      </c>
      <c r="D26" s="63" t="s">
        <v>106</v>
      </c>
      <c r="E26" s="57">
        <f t="shared" si="2"/>
        <v>127556380</v>
      </c>
    </row>
    <row r="27" spans="1:5" ht="15" customHeight="1" x14ac:dyDescent="0.25">
      <c r="A27" s="2" t="s">
        <v>1008</v>
      </c>
      <c r="B27" s="6" t="str">
        <f t="shared" si="1"/>
        <v>RUK_SRUK_ifa</v>
      </c>
      <c r="C27" s="55" t="s">
        <v>22</v>
      </c>
      <c r="D27" s="63" t="s">
        <v>107</v>
      </c>
      <c r="E27" s="57">
        <f t="shared" si="2"/>
        <v>54800264</v>
      </c>
    </row>
    <row r="28" spans="1:5" ht="15" customHeight="1" x14ac:dyDescent="0.25">
      <c r="A28" s="2" t="s">
        <v>399</v>
      </c>
      <c r="B28" s="6" t="str">
        <f t="shared" si="1"/>
        <v>RUK_SRUK_ObL</v>
      </c>
      <c r="C28" s="55" t="s">
        <v>23</v>
      </c>
      <c r="D28" s="63" t="s">
        <v>108</v>
      </c>
      <c r="E28" s="57">
        <f t="shared" si="2"/>
        <v>-22126478</v>
      </c>
    </row>
    <row r="29" spans="1:5" ht="15" customHeight="1" x14ac:dyDescent="0.25">
      <c r="A29" s="2" t="s">
        <v>1009</v>
      </c>
      <c r="B29" s="6" t="str">
        <f t="shared" si="1"/>
        <v>RUK_SRUK_Kinv</v>
      </c>
      <c r="C29" s="55" t="s">
        <v>24</v>
      </c>
      <c r="D29" s="63" t="s">
        <v>109</v>
      </c>
      <c r="E29" s="57">
        <f t="shared" si="2"/>
        <v>463</v>
      </c>
    </row>
    <row r="30" spans="1:5" ht="15" customHeight="1" x14ac:dyDescent="0.25">
      <c r="A30" s="2" t="s">
        <v>1010</v>
      </c>
      <c r="B30" s="6" t="str">
        <f t="shared" si="1"/>
        <v>RUK_SRUK_PsU</v>
      </c>
      <c r="C30" s="55" t="s">
        <v>25</v>
      </c>
      <c r="D30" s="63" t="s">
        <v>110</v>
      </c>
      <c r="E30" s="57">
        <f t="shared" si="2"/>
        <v>93809</v>
      </c>
    </row>
    <row r="31" spans="1:5" ht="15" customHeight="1" x14ac:dyDescent="0.25">
      <c r="A31" s="2" t="s">
        <v>1011</v>
      </c>
      <c r="B31" s="6" t="str">
        <f t="shared" si="1"/>
        <v>RUK_SRUK_XU</v>
      </c>
      <c r="C31" s="55" t="s">
        <v>26</v>
      </c>
      <c r="D31" s="63" t="s">
        <v>111</v>
      </c>
      <c r="E31" s="57">
        <f t="shared" si="2"/>
        <v>-19037</v>
      </c>
    </row>
    <row r="32" spans="1:5" ht="15" customHeight="1" x14ac:dyDescent="0.25">
      <c r="A32" s="2" t="s">
        <v>257</v>
      </c>
      <c r="B32" s="6" t="str">
        <f t="shared" si="1"/>
        <v>RUK_SRUK_iKre</v>
      </c>
      <c r="C32" s="55" t="s">
        <v>27</v>
      </c>
      <c r="D32" s="63" t="s">
        <v>112</v>
      </c>
      <c r="E32" s="57">
        <f t="shared" si="2"/>
        <v>246925</v>
      </c>
    </row>
    <row r="33" spans="1:5" ht="15" customHeight="1" x14ac:dyDescent="0.25">
      <c r="A33" s="13" t="s">
        <v>1013</v>
      </c>
      <c r="B33" s="6" t="str">
        <f t="shared" si="1"/>
        <v>RUK_SRUK_AFi</v>
      </c>
      <c r="C33" s="55" t="s">
        <v>28</v>
      </c>
      <c r="D33" s="63" t="s">
        <v>1012</v>
      </c>
      <c r="E33" s="57">
        <f t="shared" si="2"/>
        <v>-55789477</v>
      </c>
    </row>
    <row r="34" spans="1:5" ht="15" customHeight="1" x14ac:dyDescent="0.25">
      <c r="A34" s="2" t="s">
        <v>259</v>
      </c>
      <c r="B34" s="6" t="str">
        <f t="shared" si="1"/>
        <v>RUK_SRUK_Gfd</v>
      </c>
      <c r="C34" s="55" t="s">
        <v>29</v>
      </c>
      <c r="D34" s="63" t="s">
        <v>114</v>
      </c>
      <c r="E34" s="57">
        <f t="shared" si="2"/>
        <v>0</v>
      </c>
    </row>
    <row r="35" spans="1:5" ht="15" customHeight="1" x14ac:dyDescent="0.25">
      <c r="A35" s="2" t="s">
        <v>1014</v>
      </c>
      <c r="B35" s="6" t="str">
        <f t="shared" si="1"/>
        <v>RUK_SRUK_XReg</v>
      </c>
      <c r="C35" s="55" t="s">
        <v>30</v>
      </c>
      <c r="D35" s="63" t="s">
        <v>113</v>
      </c>
      <c r="E35" s="57">
        <f t="shared" si="2"/>
        <v>-2649834</v>
      </c>
    </row>
    <row r="36" spans="1:5" ht="25.5" customHeight="1" x14ac:dyDescent="0.25">
      <c r="A36" s="2" t="s">
        <v>1016</v>
      </c>
      <c r="B36" s="6" t="str">
        <f t="shared" si="1"/>
        <v>RUK_SRUK_KursTot</v>
      </c>
      <c r="C36" s="58" t="s">
        <v>31</v>
      </c>
      <c r="D36" s="59" t="s">
        <v>1015</v>
      </c>
      <c r="E36" s="57">
        <f t="shared" si="2"/>
        <v>108188554</v>
      </c>
    </row>
    <row r="37" spans="1:5" x14ac:dyDescent="0.25"/>
    <row r="38" spans="1:5" hidden="1" x14ac:dyDescent="0.25">
      <c r="D38" s="8"/>
    </row>
  </sheetData>
  <sheetProtection password="BF77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34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6" hidden="1" customWidth="1"/>
    <col min="3" max="3" width="5.140625" style="6" customWidth="1"/>
    <col min="4" max="4" width="83.42578125" style="11" customWidth="1"/>
    <col min="5" max="5" width="19.5703125" style="6" customWidth="1"/>
    <col min="6" max="6" width="6.42578125" style="6" customWidth="1"/>
    <col min="7" max="7" width="13.42578125" style="6" hidden="1" customWidth="1"/>
    <col min="8" max="16384" width="9.140625" style="6" hidden="1"/>
  </cols>
  <sheetData>
    <row r="1" spans="1:5" x14ac:dyDescent="0.25">
      <c r="C1" s="83" t="s">
        <v>908</v>
      </c>
      <c r="D1" s="83"/>
      <c r="E1" s="54"/>
    </row>
    <row r="2" spans="1:5" x14ac:dyDescent="0.25">
      <c r="C2" s="54"/>
      <c r="D2" s="61"/>
      <c r="E2" s="54"/>
    </row>
    <row r="3" spans="1:5" x14ac:dyDescent="0.25">
      <c r="C3" s="54"/>
      <c r="D3" s="61"/>
      <c r="E3" s="54"/>
    </row>
    <row r="4" spans="1:5" ht="25.5" customHeight="1" x14ac:dyDescent="0.25">
      <c r="C4" s="90" t="s">
        <v>1116</v>
      </c>
      <c r="D4" s="91"/>
      <c r="E4" s="91"/>
    </row>
    <row r="5" spans="1:5" ht="15" customHeight="1" x14ac:dyDescent="0.25">
      <c r="C5" s="82" t="s">
        <v>187</v>
      </c>
      <c r="D5" s="82"/>
      <c r="E5" s="82"/>
    </row>
    <row r="6" spans="1:5" ht="43.5" customHeight="1" x14ac:dyDescent="0.25">
      <c r="A6" s="8" t="s">
        <v>245</v>
      </c>
      <c r="C6" s="55"/>
      <c r="D6" s="59"/>
      <c r="E6" s="56" t="s">
        <v>1070</v>
      </c>
    </row>
    <row r="7" spans="1:5" ht="15" customHeight="1" x14ac:dyDescent="0.25">
      <c r="A7" s="8"/>
      <c r="B7" s="6" t="s">
        <v>1073</v>
      </c>
      <c r="C7" s="55"/>
      <c r="D7" s="59" t="s">
        <v>1071</v>
      </c>
      <c r="E7" s="56"/>
    </row>
    <row r="8" spans="1:5" ht="15" customHeight="1" x14ac:dyDescent="0.25">
      <c r="A8" s="5" t="s">
        <v>1074</v>
      </c>
      <c r="B8" s="6" t="str">
        <f>"Akt_"&amp;A8&amp;"_"&amp;$B$7</f>
        <v>Akt_GGB_UL</v>
      </c>
      <c r="C8" s="55" t="s">
        <v>5</v>
      </c>
      <c r="D8" s="63" t="s">
        <v>1072</v>
      </c>
      <c r="E8" s="57">
        <f t="shared" ref="E8:E19" si="0">INDEX(LivTpk,2,MATCH($B8,LivTpk_var,0))</f>
        <v>106587800</v>
      </c>
    </row>
    <row r="9" spans="1:5" ht="15" customHeight="1" x14ac:dyDescent="0.25">
      <c r="A9" s="5" t="s">
        <v>1076</v>
      </c>
      <c r="B9" s="6" t="str">
        <f t="shared" ref="B9:B33" si="1">"Akt_"&amp;A9&amp;"_"&amp;$B$7</f>
        <v>Akt_GNK_UL</v>
      </c>
      <c r="C9" s="55" t="s">
        <v>6</v>
      </c>
      <c r="D9" s="63" t="s">
        <v>1075</v>
      </c>
      <c r="E9" s="57">
        <f t="shared" si="0"/>
        <v>131211704</v>
      </c>
    </row>
    <row r="10" spans="1:5" ht="15" customHeight="1" x14ac:dyDescent="0.25">
      <c r="A10" s="5" t="s">
        <v>1078</v>
      </c>
      <c r="B10" s="6" t="str">
        <f t="shared" si="1"/>
        <v>Akt_GUK_UL</v>
      </c>
      <c r="C10" s="55" t="s">
        <v>7</v>
      </c>
      <c r="D10" s="63" t="s">
        <v>1077</v>
      </c>
      <c r="E10" s="57">
        <f t="shared" si="0"/>
        <v>65919961</v>
      </c>
    </row>
    <row r="11" spans="1:5" ht="15" customHeight="1" x14ac:dyDescent="0.25">
      <c r="A11" s="5" t="s">
        <v>1080</v>
      </c>
      <c r="B11" s="6" t="str">
        <f t="shared" si="1"/>
        <v>Akt_GKtot_UL</v>
      </c>
      <c r="C11" s="58" t="s">
        <v>8</v>
      </c>
      <c r="D11" s="59" t="s">
        <v>1079</v>
      </c>
      <c r="E11" s="57">
        <f t="shared" si="0"/>
        <v>197131665</v>
      </c>
    </row>
    <row r="12" spans="1:5" ht="15" customHeight="1" x14ac:dyDescent="0.25">
      <c r="A12" s="5" t="s">
        <v>1082</v>
      </c>
      <c r="B12" s="6" t="str">
        <f t="shared" si="1"/>
        <v>Akt_GSO_UL</v>
      </c>
      <c r="C12" s="55" t="s">
        <v>9</v>
      </c>
      <c r="D12" s="63" t="s">
        <v>1081</v>
      </c>
      <c r="E12" s="57">
        <f t="shared" si="0"/>
        <v>447601520</v>
      </c>
    </row>
    <row r="13" spans="1:5" ht="15" customHeight="1" x14ac:dyDescent="0.25">
      <c r="A13" s="5" t="s">
        <v>1084</v>
      </c>
      <c r="B13" s="6" t="str">
        <f t="shared" si="1"/>
        <v>Akt_GiO_UL</v>
      </c>
      <c r="C13" s="55" t="s">
        <v>10</v>
      </c>
      <c r="D13" s="63" t="s">
        <v>1083</v>
      </c>
      <c r="E13" s="57">
        <f t="shared" si="0"/>
        <v>31383064</v>
      </c>
    </row>
    <row r="14" spans="1:5" ht="15" customHeight="1" x14ac:dyDescent="0.25">
      <c r="A14" s="5" t="s">
        <v>1086</v>
      </c>
      <c r="B14" s="6" t="str">
        <f t="shared" si="1"/>
        <v>Akt_GKO_UL</v>
      </c>
      <c r="C14" s="55" t="s">
        <v>11</v>
      </c>
      <c r="D14" s="63" t="s">
        <v>1085</v>
      </c>
      <c r="E14" s="57">
        <f t="shared" si="0"/>
        <v>139529496</v>
      </c>
    </row>
    <row r="15" spans="1:5" ht="15" customHeight="1" x14ac:dyDescent="0.25">
      <c r="A15" s="5" t="s">
        <v>1088</v>
      </c>
      <c r="B15" s="6" t="str">
        <f t="shared" si="1"/>
        <v>Akt_GUL_UL</v>
      </c>
      <c r="C15" s="55" t="s">
        <v>12</v>
      </c>
      <c r="D15" s="63" t="s">
        <v>1087</v>
      </c>
      <c r="E15" s="57">
        <f t="shared" si="0"/>
        <v>32171003</v>
      </c>
    </row>
    <row r="16" spans="1:5" ht="15" customHeight="1" x14ac:dyDescent="0.25">
      <c r="A16" s="5" t="s">
        <v>1090</v>
      </c>
      <c r="B16" s="6" t="str">
        <f t="shared" si="1"/>
        <v>Akt_GouTot_UL</v>
      </c>
      <c r="C16" s="58" t="s">
        <v>13</v>
      </c>
      <c r="D16" s="59" t="s">
        <v>1089</v>
      </c>
      <c r="E16" s="57">
        <f t="shared" si="0"/>
        <v>650685081</v>
      </c>
    </row>
    <row r="17" spans="1:5" ht="15" customHeight="1" x14ac:dyDescent="0.25">
      <c r="A17" s="5" t="s">
        <v>1092</v>
      </c>
      <c r="B17" s="6" t="str">
        <f t="shared" si="1"/>
        <v>Akt_Gdv_UL</v>
      </c>
      <c r="C17" s="55" t="s">
        <v>14</v>
      </c>
      <c r="D17" s="63" t="s">
        <v>1091</v>
      </c>
      <c r="E17" s="57">
        <f t="shared" si="0"/>
        <v>2756898</v>
      </c>
    </row>
    <row r="18" spans="1:5" ht="15" customHeight="1" x14ac:dyDescent="0.25">
      <c r="A18" s="5" t="s">
        <v>1094</v>
      </c>
      <c r="B18" s="6" t="str">
        <f t="shared" si="1"/>
        <v>Akt_Gxi_UL</v>
      </c>
      <c r="C18" s="55" t="s">
        <v>15</v>
      </c>
      <c r="D18" s="63" t="s">
        <v>1093</v>
      </c>
      <c r="E18" s="57">
        <f t="shared" si="0"/>
        <v>12052433</v>
      </c>
    </row>
    <row r="19" spans="1:5" ht="15" customHeight="1" x14ac:dyDescent="0.25">
      <c r="A19" s="5" t="s">
        <v>1096</v>
      </c>
      <c r="B19" s="6" t="str">
        <f t="shared" si="1"/>
        <v>Akt_Gafi_UL</v>
      </c>
      <c r="C19" s="55" t="s">
        <v>16</v>
      </c>
      <c r="D19" s="63" t="s">
        <v>1095</v>
      </c>
      <c r="E19" s="57">
        <f t="shared" si="0"/>
        <v>26901818</v>
      </c>
    </row>
    <row r="20" spans="1:5" ht="15" customHeight="1" x14ac:dyDescent="0.25">
      <c r="A20" s="5"/>
      <c r="C20" s="64"/>
      <c r="D20" s="64"/>
      <c r="E20" s="56"/>
    </row>
    <row r="21" spans="1:5" x14ac:dyDescent="0.25">
      <c r="A21" s="5"/>
      <c r="C21" s="65"/>
      <c r="D21" s="59" t="s">
        <v>1097</v>
      </c>
      <c r="E21" s="56"/>
    </row>
    <row r="22" spans="1:5" x14ac:dyDescent="0.25">
      <c r="A22" s="5" t="s">
        <v>1098</v>
      </c>
      <c r="B22" s="6" t="str">
        <f t="shared" si="1"/>
        <v>Akt_MGB_UL</v>
      </c>
      <c r="C22" s="55" t="s">
        <v>17</v>
      </c>
      <c r="D22" s="63" t="s">
        <v>1072</v>
      </c>
      <c r="E22" s="57">
        <f t="shared" ref="E22:E33" si="2">INDEX(LivTpk,2,MATCH($B22,LivTpk_var,0))</f>
        <v>115313027</v>
      </c>
    </row>
    <row r="23" spans="1:5" x14ac:dyDescent="0.25">
      <c r="A23" s="5" t="s">
        <v>1099</v>
      </c>
      <c r="B23" s="6" t="str">
        <f t="shared" si="1"/>
        <v>Akt_MNK_UL</v>
      </c>
      <c r="C23" s="55" t="s">
        <v>18</v>
      </c>
      <c r="D23" s="63" t="s">
        <v>1075</v>
      </c>
      <c r="E23" s="57">
        <f t="shared" si="2"/>
        <v>757901423</v>
      </c>
    </row>
    <row r="24" spans="1:5" x14ac:dyDescent="0.25">
      <c r="A24" s="5" t="s">
        <v>1100</v>
      </c>
      <c r="B24" s="6" t="str">
        <f t="shared" si="1"/>
        <v>Akt_MUK_UL</v>
      </c>
      <c r="C24" s="55" t="s">
        <v>19</v>
      </c>
      <c r="D24" s="63" t="s">
        <v>1077</v>
      </c>
      <c r="E24" s="57">
        <f t="shared" si="2"/>
        <v>147794463</v>
      </c>
    </row>
    <row r="25" spans="1:5" x14ac:dyDescent="0.25">
      <c r="A25" s="5" t="s">
        <v>1102</v>
      </c>
      <c r="B25" s="6" t="str">
        <f t="shared" si="1"/>
        <v>Akt_MKtot_UL</v>
      </c>
      <c r="C25" s="55" t="s">
        <v>20</v>
      </c>
      <c r="D25" s="59" t="s">
        <v>1101</v>
      </c>
      <c r="E25" s="57">
        <f t="shared" si="2"/>
        <v>905695885</v>
      </c>
    </row>
    <row r="26" spans="1:5" x14ac:dyDescent="0.25">
      <c r="A26" s="5" t="s">
        <v>1103</v>
      </c>
      <c r="B26" s="6" t="str">
        <f t="shared" si="1"/>
        <v>Akt_MSO_UL</v>
      </c>
      <c r="C26" s="55" t="s">
        <v>21</v>
      </c>
      <c r="D26" s="63" t="s">
        <v>1081</v>
      </c>
      <c r="E26" s="57">
        <f t="shared" si="2"/>
        <v>257496779</v>
      </c>
    </row>
    <row r="27" spans="1:5" x14ac:dyDescent="0.25">
      <c r="A27" s="5" t="s">
        <v>1104</v>
      </c>
      <c r="B27" s="6" t="str">
        <f t="shared" si="1"/>
        <v>Akt_MiO_UL</v>
      </c>
      <c r="C27" s="55" t="s">
        <v>22</v>
      </c>
      <c r="D27" s="63" t="s">
        <v>1083</v>
      </c>
      <c r="E27" s="57">
        <f t="shared" si="2"/>
        <v>40472913</v>
      </c>
    </row>
    <row r="28" spans="1:5" x14ac:dyDescent="0.25">
      <c r="A28" s="5" t="s">
        <v>1105</v>
      </c>
      <c r="B28" s="6" t="str">
        <f t="shared" si="1"/>
        <v>Akt_MKO_UL</v>
      </c>
      <c r="C28" s="55" t="s">
        <v>23</v>
      </c>
      <c r="D28" s="63" t="s">
        <v>1085</v>
      </c>
      <c r="E28" s="57">
        <f t="shared" si="2"/>
        <v>206533508</v>
      </c>
    </row>
    <row r="29" spans="1:5" x14ac:dyDescent="0.25">
      <c r="A29" s="5" t="s">
        <v>1106</v>
      </c>
      <c r="B29" s="6" t="str">
        <f t="shared" si="1"/>
        <v>Akt_MUL_UL</v>
      </c>
      <c r="C29" s="55" t="s">
        <v>24</v>
      </c>
      <c r="D29" s="63" t="s">
        <v>1087</v>
      </c>
      <c r="E29" s="57">
        <f t="shared" si="2"/>
        <v>15974233</v>
      </c>
    </row>
    <row r="30" spans="1:5" x14ac:dyDescent="0.25">
      <c r="A30" s="5" t="s">
        <v>1108</v>
      </c>
      <c r="B30" s="6" t="str">
        <f t="shared" si="1"/>
        <v>Akt_MouTot_UL</v>
      </c>
      <c r="C30" s="55" t="s">
        <v>25</v>
      </c>
      <c r="D30" s="59" t="s">
        <v>1107</v>
      </c>
      <c r="E30" s="57">
        <f t="shared" si="2"/>
        <v>520477433</v>
      </c>
    </row>
    <row r="31" spans="1:5" x14ac:dyDescent="0.25">
      <c r="A31" s="5" t="s">
        <v>1109</v>
      </c>
      <c r="B31" s="6" t="str">
        <f t="shared" si="1"/>
        <v>Akt_Mdv_UL</v>
      </c>
      <c r="C31" s="55" t="s">
        <v>26</v>
      </c>
      <c r="D31" s="63" t="s">
        <v>1091</v>
      </c>
      <c r="E31" s="57">
        <f t="shared" si="2"/>
        <v>4587089</v>
      </c>
    </row>
    <row r="32" spans="1:5" x14ac:dyDescent="0.25">
      <c r="A32" s="5" t="s">
        <v>1110</v>
      </c>
      <c r="B32" s="6" t="str">
        <f t="shared" si="1"/>
        <v>Akt_Mxi_UL</v>
      </c>
      <c r="C32" s="55" t="s">
        <v>27</v>
      </c>
      <c r="D32" s="63" t="s">
        <v>1093</v>
      </c>
      <c r="E32" s="57">
        <f t="shared" si="2"/>
        <v>31982849</v>
      </c>
    </row>
    <row r="33" spans="1:5" ht="15" customHeight="1" x14ac:dyDescent="0.25">
      <c r="A33" s="5" t="s">
        <v>1111</v>
      </c>
      <c r="B33" s="6" t="str">
        <f t="shared" si="1"/>
        <v>Akt_Mafi_UL</v>
      </c>
      <c r="C33" s="55" t="s">
        <v>28</v>
      </c>
      <c r="D33" s="63" t="s">
        <v>1095</v>
      </c>
      <c r="E33" s="57">
        <f t="shared" si="2"/>
        <v>-1749583</v>
      </c>
    </row>
    <row r="34" spans="1:5" x14ac:dyDescent="0.25"/>
  </sheetData>
  <sheetProtection password="BF77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F19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6" hidden="1" customWidth="1"/>
    <col min="3" max="3" width="5" style="6" customWidth="1"/>
    <col min="4" max="4" width="77.5703125" style="11" customWidth="1"/>
    <col min="5" max="5" width="14.42578125" style="6" customWidth="1"/>
    <col min="6" max="6" width="9.140625" style="6" customWidth="1"/>
    <col min="7" max="16384" width="9.140625" style="6" hidden="1"/>
  </cols>
  <sheetData>
    <row r="1" spans="1:6" x14ac:dyDescent="0.25">
      <c r="C1" s="83" t="s">
        <v>908</v>
      </c>
      <c r="D1" s="83"/>
      <c r="E1" s="54"/>
    </row>
    <row r="2" spans="1:6" x14ac:dyDescent="0.25">
      <c r="C2" s="54"/>
      <c r="D2" s="61"/>
      <c r="E2" s="54"/>
    </row>
    <row r="3" spans="1:6" x14ac:dyDescent="0.25">
      <c r="C3" s="54"/>
      <c r="D3" s="61"/>
      <c r="E3" s="54"/>
    </row>
    <row r="4" spans="1:6" ht="23.25" x14ac:dyDescent="0.25">
      <c r="C4" s="92" t="s">
        <v>1117</v>
      </c>
      <c r="D4" s="93"/>
      <c r="E4" s="93"/>
    </row>
    <row r="5" spans="1:6" ht="15" customHeight="1" x14ac:dyDescent="0.25">
      <c r="C5" s="87" t="s">
        <v>187</v>
      </c>
      <c r="D5" s="88"/>
      <c r="E5" s="89"/>
    </row>
    <row r="6" spans="1:6" ht="22.5" customHeight="1" x14ac:dyDescent="0.25">
      <c r="B6" s="5" t="s">
        <v>1037</v>
      </c>
      <c r="C6" s="55"/>
      <c r="D6" s="59"/>
      <c r="E6" s="56" t="s">
        <v>975</v>
      </c>
    </row>
    <row r="7" spans="1:6" ht="15" customHeight="1" x14ac:dyDescent="0.25">
      <c r="A7" s="2" t="s">
        <v>1019</v>
      </c>
      <c r="B7" s="6" t="str">
        <f>"FpD_"&amp;$B$6&amp;"_"&amp;A7</f>
        <v>FpD_SDo_ProS</v>
      </c>
      <c r="C7" s="55" t="s">
        <v>5</v>
      </c>
      <c r="D7" s="63" t="s">
        <v>1018</v>
      </c>
      <c r="E7" s="57">
        <f t="shared" ref="E7:E17" si="0">INDEX(LivTpk,2,MATCH($B7,LivTpk_var,0))</f>
        <v>-256923</v>
      </c>
      <c r="F7" s="14"/>
    </row>
    <row r="8" spans="1:6" ht="15" customHeight="1" x14ac:dyDescent="0.25">
      <c r="A8" s="2" t="s">
        <v>1021</v>
      </c>
      <c r="B8" s="6" t="str">
        <f t="shared" ref="B8:B17" si="1">"FpD_"&amp;$B$6&amp;"_"&amp;A8</f>
        <v>FpD_SDo_ProF</v>
      </c>
      <c r="C8" s="55" t="s">
        <v>6</v>
      </c>
      <c r="D8" s="63" t="s">
        <v>1020</v>
      </c>
      <c r="E8" s="57">
        <f t="shared" si="0"/>
        <v>-89963</v>
      </c>
    </row>
    <row r="9" spans="1:6" ht="15" customHeight="1" x14ac:dyDescent="0.25">
      <c r="A9" s="2" t="s">
        <v>1023</v>
      </c>
      <c r="B9" s="6" t="str">
        <f t="shared" si="1"/>
        <v>FpD_SDo_Pudg</v>
      </c>
      <c r="C9" s="55" t="s">
        <v>7</v>
      </c>
      <c r="D9" s="63" t="s">
        <v>1022</v>
      </c>
      <c r="E9" s="57">
        <f t="shared" si="0"/>
        <v>-3053892</v>
      </c>
    </row>
    <row r="10" spans="1:6" ht="15" customHeight="1" x14ac:dyDescent="0.25">
      <c r="A10" s="2" t="s">
        <v>1025</v>
      </c>
      <c r="B10" s="6" t="str">
        <f t="shared" si="1"/>
        <v>FpD_SDo_Adm</v>
      </c>
      <c r="C10" s="55" t="s">
        <v>8</v>
      </c>
      <c r="D10" s="63" t="s">
        <v>1024</v>
      </c>
      <c r="E10" s="57">
        <f t="shared" si="0"/>
        <v>-149353</v>
      </c>
    </row>
    <row r="11" spans="1:6" ht="15" customHeight="1" x14ac:dyDescent="0.25">
      <c r="A11" s="2" t="s">
        <v>1027</v>
      </c>
      <c r="B11" s="6" t="str">
        <f t="shared" si="1"/>
        <v>FpD_SDo_HL</v>
      </c>
      <c r="C11" s="55" t="s">
        <v>9</v>
      </c>
      <c r="D11" s="63" t="s">
        <v>1026</v>
      </c>
      <c r="E11" s="57">
        <f t="shared" si="0"/>
        <v>-114061</v>
      </c>
    </row>
    <row r="12" spans="1:6" ht="15" customHeight="1" x14ac:dyDescent="0.25">
      <c r="A12" s="2" t="s">
        <v>1029</v>
      </c>
      <c r="B12" s="6" t="str">
        <f t="shared" si="1"/>
        <v>FpD_SDo_Domk</v>
      </c>
      <c r="C12" s="55" t="s">
        <v>10</v>
      </c>
      <c r="D12" s="63" t="s">
        <v>1028</v>
      </c>
      <c r="E12" s="57">
        <f t="shared" si="0"/>
        <v>-5545</v>
      </c>
    </row>
    <row r="13" spans="1:6" ht="15" customHeight="1" x14ac:dyDescent="0.25">
      <c r="A13" s="2" t="s">
        <v>1031</v>
      </c>
      <c r="B13" s="6" t="str">
        <f t="shared" si="1"/>
        <v>FpD_SDo_Ans</v>
      </c>
      <c r="C13" s="55" t="s">
        <v>11</v>
      </c>
      <c r="D13" s="63" t="s">
        <v>1030</v>
      </c>
      <c r="E13" s="57">
        <f t="shared" si="0"/>
        <v>-304940</v>
      </c>
    </row>
    <row r="14" spans="1:6" ht="15" customHeight="1" x14ac:dyDescent="0.25">
      <c r="A14" s="2" t="s">
        <v>386</v>
      </c>
      <c r="B14" s="6" t="str">
        <f t="shared" si="1"/>
        <v>FpD_SDo_Xomk</v>
      </c>
      <c r="C14" s="55" t="s">
        <v>12</v>
      </c>
      <c r="D14" s="63" t="s">
        <v>1032</v>
      </c>
      <c r="E14" s="57">
        <f t="shared" si="0"/>
        <v>-823843</v>
      </c>
    </row>
    <row r="15" spans="1:6" ht="15" customHeight="1" x14ac:dyDescent="0.25">
      <c r="A15" s="2" t="s">
        <v>1033</v>
      </c>
      <c r="B15" s="6" t="str">
        <f t="shared" si="1"/>
        <v>FpD_SDo_ReTv</v>
      </c>
      <c r="C15" s="55" t="s">
        <v>13</v>
      </c>
      <c r="D15" s="63" t="s">
        <v>58</v>
      </c>
      <c r="E15" s="57">
        <f t="shared" si="0"/>
        <v>523959</v>
      </c>
    </row>
    <row r="16" spans="1:6" ht="15" customHeight="1" x14ac:dyDescent="0.25">
      <c r="A16" s="2" t="s">
        <v>1034</v>
      </c>
      <c r="B16" s="6" t="str">
        <f t="shared" si="1"/>
        <v>FpD_SDo_PGGf</v>
      </c>
      <c r="C16" s="55" t="s">
        <v>14</v>
      </c>
      <c r="D16" s="63" t="s">
        <v>93</v>
      </c>
      <c r="E16" s="57">
        <f t="shared" si="0"/>
        <v>9942</v>
      </c>
    </row>
    <row r="17" spans="1:5" ht="27.75" customHeight="1" x14ac:dyDescent="0.25">
      <c r="A17" s="2" t="s">
        <v>1036</v>
      </c>
      <c r="B17" s="6" t="str">
        <f t="shared" si="1"/>
        <v>FpD_SDo_Otot</v>
      </c>
      <c r="C17" s="58" t="s">
        <v>15</v>
      </c>
      <c r="D17" s="59" t="s">
        <v>1035</v>
      </c>
      <c r="E17" s="57">
        <f t="shared" si="0"/>
        <v>-4264618</v>
      </c>
    </row>
    <row r="18" spans="1:5" x14ac:dyDescent="0.25"/>
    <row r="19" spans="1:5" hidden="1" x14ac:dyDescent="0.25">
      <c r="D19" s="8"/>
    </row>
  </sheetData>
  <sheetProtection password="BF77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&amp;C&amp;G</oddHeader>
  </headerFooter>
  <ignoredErrors>
    <ignoredError sqref="C5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34</vt:i4>
      </vt:variant>
      <vt:variant>
        <vt:lpstr>Navngivne områder</vt:lpstr>
      </vt:variant>
      <vt:variant>
        <vt:i4>40</vt:i4>
      </vt:variant>
    </vt:vector>
  </HeadingPairs>
  <TitlesOfParts>
    <vt:vector size="74" baseType="lpstr">
      <vt:lpstr>LIVTPK sektor</vt:lpstr>
      <vt:lpstr>FPK sektor</vt:lpstr>
      <vt:lpstr>Indholdsfortegnelse</vt:lpstr>
      <vt:lpstr>Tabel 1.1</vt:lpstr>
      <vt:lpstr>Tabel 1.2</vt:lpstr>
      <vt:lpstr>Tabel 1.3</vt:lpstr>
      <vt:lpstr>Tabel 1.4</vt:lpstr>
      <vt:lpstr>Tabel 1.5</vt:lpstr>
      <vt:lpstr>Tabel 1.6</vt:lpstr>
      <vt:lpstr>Tabel 1.7</vt:lpstr>
      <vt:lpstr>Tabel 1.8</vt:lpstr>
      <vt:lpstr>Tabel 2.1</vt:lpstr>
      <vt:lpstr>Tabel 2.2</vt:lpstr>
      <vt:lpstr>Tabel 2.3</vt:lpstr>
      <vt:lpstr>Tabel 2.4</vt:lpstr>
      <vt:lpstr>Tabel 2.5</vt:lpstr>
      <vt:lpstr>Tabel 2.6</vt:lpstr>
      <vt:lpstr>Tabel 2.7</vt:lpstr>
      <vt:lpstr>Tabel 2.8</vt:lpstr>
      <vt:lpstr>Tabel 3.1</vt:lpstr>
      <vt:lpstr>Tabel 3.2</vt:lpstr>
      <vt:lpstr>Tabel 3.3</vt:lpstr>
      <vt:lpstr>Tabel 3.4</vt:lpstr>
      <vt:lpstr>Tabel 3.5</vt:lpstr>
      <vt:lpstr>Tabel 3.6</vt:lpstr>
      <vt:lpstr>Tabel 4.1</vt:lpstr>
      <vt:lpstr>Tabel 4.2</vt:lpstr>
      <vt:lpstr>Tabel 4.3</vt:lpstr>
      <vt:lpstr>Tabel 5.1</vt:lpstr>
      <vt:lpstr>Tabel 5.2</vt:lpstr>
      <vt:lpstr>Tabel 5.3</vt:lpstr>
      <vt:lpstr>Bilag 6.1</vt:lpstr>
      <vt:lpstr>LIV data</vt:lpstr>
      <vt:lpstr>TPK data</vt:lpstr>
      <vt:lpstr>Fpk</vt:lpstr>
      <vt:lpstr>Fpk_var</vt:lpstr>
      <vt:lpstr>LivData</vt:lpstr>
      <vt:lpstr>LivNavn</vt:lpstr>
      <vt:lpstr>LivTpk</vt:lpstr>
      <vt:lpstr>LivTpk_var</vt:lpstr>
      <vt:lpstr>LivVar</vt:lpstr>
      <vt:lpstr>TpkData</vt:lpstr>
      <vt:lpstr>TpkNavn</vt:lpstr>
      <vt:lpstr>TpkVar</vt:lpstr>
      <vt:lpstr>'Bilag 6.1'!Udskriftsområde</vt:lpstr>
      <vt:lpstr>Indholdsfortegnelse!Udskriftsområde</vt:lpstr>
      <vt:lpstr>'Tabel 1.1'!Udskriftsområde</vt:lpstr>
      <vt:lpstr>'Tabel 1.2'!Udskriftsområde</vt:lpstr>
      <vt:lpstr>'Tabel 1.3'!Udskriftsområde</vt:lpstr>
      <vt:lpstr>'Tabel 1.4'!Udskriftsområde</vt:lpstr>
      <vt:lpstr>'Tabel 1.5'!Udskriftsområde</vt:lpstr>
      <vt:lpstr>'Tabel 1.6'!Udskriftsområde</vt:lpstr>
      <vt:lpstr>'Tabel 1.7'!Udskriftsområde</vt:lpstr>
      <vt:lpstr>'Tabel 1.8'!Udskriftsområde</vt:lpstr>
      <vt:lpstr>'Tabel 2.1'!Udskriftsområde</vt:lpstr>
      <vt:lpstr>'Tabel 2.2'!Udskriftsområde</vt:lpstr>
      <vt:lpstr>'Tabel 2.3'!Udskriftsområde</vt:lpstr>
      <vt:lpstr>'Tabel 2.4'!Udskriftsområde</vt:lpstr>
      <vt:lpstr>'Tabel 2.5'!Udskriftsområde</vt:lpstr>
      <vt:lpstr>'Tabel 2.6'!Udskriftsområde</vt:lpstr>
      <vt:lpstr>'Tabel 2.7'!Udskriftsområde</vt:lpstr>
      <vt:lpstr>'Tabel 2.8'!Udskriftsområde</vt:lpstr>
      <vt:lpstr>'Tabel 3.1'!Udskriftsområde</vt:lpstr>
      <vt:lpstr>'Tabel 3.2'!Udskriftsområde</vt:lpstr>
      <vt:lpstr>'Tabel 3.3'!Udskriftsområde</vt:lpstr>
      <vt:lpstr>'Tabel 3.4'!Udskriftsområde</vt:lpstr>
      <vt:lpstr>'Tabel 3.5'!Udskriftsområde</vt:lpstr>
      <vt:lpstr>'Tabel 3.6'!Udskriftsområde</vt:lpstr>
      <vt:lpstr>'Tabel 4.1'!Udskriftsområde</vt:lpstr>
      <vt:lpstr>'Tabel 4.2'!Udskriftsområde</vt:lpstr>
      <vt:lpstr>'Tabel 4.3'!Udskriftsområde</vt:lpstr>
      <vt:lpstr>'Tabel 5.1'!Udskriftsområde</vt:lpstr>
      <vt:lpstr>'Tabel 5.2'!Udskriftsområde</vt:lpstr>
      <vt:lpstr>'Tabel 5.3'!Udskriftsområde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Livsforsikringsselskaber: Statistisk materiale</dc:title>
  <dc:creator>Finanstilsynet</dc:creator>
  <cp:lastModifiedBy>Christian Overgård (FT)</cp:lastModifiedBy>
  <cp:lastPrinted>2017-07-11T05:42:58Z</cp:lastPrinted>
  <dcterms:created xsi:type="dcterms:W3CDTF">2016-01-07T10:31:59Z</dcterms:created>
  <dcterms:modified xsi:type="dcterms:W3CDTF">2022-07-18T14:27:50Z</dcterms:modified>
</cp:coreProperties>
</file>